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2B9F68B2-91D2-634B-AEAF-B9D19FCA0B71}" xr6:coauthVersionLast="47" xr6:coauthVersionMax="47" xr10:uidLastSave="{00000000-0000-0000-0000-000000000000}"/>
  <bookViews>
    <workbookView xWindow="1880" yWindow="500" windowWidth="28240" windowHeight="16440" activeTab="1" xr2:uid="{AC05B569-59A3-BD4E-B0A3-509F87908A7E}"/>
  </bookViews>
  <sheets>
    <sheet name="CSグラフ" sheetId="1" r:id="rId1"/>
    <sheet name="改善度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4" i="2"/>
  <c r="I5" i="2"/>
  <c r="I6" i="2"/>
  <c r="I7" i="2"/>
  <c r="I8" i="2"/>
  <c r="I9" i="2"/>
  <c r="I10" i="2"/>
  <c r="I11" i="2"/>
  <c r="I12" i="2"/>
  <c r="I13" i="2"/>
  <c r="I4" i="2"/>
  <c r="H5" i="2"/>
  <c r="H6" i="2"/>
  <c r="H7" i="2"/>
  <c r="H8" i="2"/>
  <c r="H9" i="2"/>
  <c r="H10" i="2"/>
  <c r="H11" i="2"/>
  <c r="H12" i="2"/>
  <c r="H13" i="2"/>
  <c r="H4" i="2"/>
  <c r="G12" i="2"/>
  <c r="G13" i="2"/>
  <c r="G11" i="2"/>
  <c r="G9" i="2"/>
  <c r="G10" i="2"/>
  <c r="G8" i="2"/>
  <c r="G7" i="2"/>
  <c r="G6" i="2"/>
  <c r="G5" i="2"/>
  <c r="G4" i="2"/>
  <c r="D15" i="2"/>
  <c r="C15" i="2"/>
  <c r="D14" i="2"/>
  <c r="F11" i="2" s="1"/>
  <c r="C14" i="2"/>
  <c r="E7" i="2" s="1"/>
  <c r="E6" i="1"/>
  <c r="F10" i="1"/>
  <c r="D15" i="1"/>
  <c r="C15" i="1"/>
  <c r="C14" i="1"/>
  <c r="E7" i="1" s="1"/>
  <c r="D14" i="1"/>
  <c r="F7" i="1" s="1"/>
  <c r="E4" i="2" l="1"/>
  <c r="E12" i="2"/>
  <c r="F8" i="2"/>
  <c r="E5" i="2"/>
  <c r="E9" i="2"/>
  <c r="F9" i="2"/>
  <c r="E6" i="2"/>
  <c r="E11" i="2"/>
  <c r="E8" i="2"/>
  <c r="F4" i="2"/>
  <c r="F12" i="2"/>
  <c r="E13" i="2"/>
  <c r="F5" i="2"/>
  <c r="F13" i="2"/>
  <c r="E10" i="2"/>
  <c r="F6" i="2"/>
  <c r="F10" i="2"/>
  <c r="F7" i="2"/>
  <c r="E10" i="1"/>
  <c r="F9" i="1"/>
  <c r="E4" i="1"/>
  <c r="F5" i="1"/>
  <c r="E9" i="1"/>
  <c r="F6" i="1"/>
  <c r="F4" i="1"/>
  <c r="F13" i="1"/>
  <c r="E13" i="1"/>
  <c r="E5" i="1"/>
  <c r="F12" i="1"/>
  <c r="F8" i="1"/>
  <c r="E12" i="1"/>
  <c r="F11" i="1"/>
  <c r="E8" i="1"/>
  <c r="E15" i="1" s="1"/>
  <c r="E11" i="1"/>
  <c r="F15" i="2" l="1"/>
  <c r="F14" i="2"/>
  <c r="E15" i="2"/>
  <c r="E14" i="2"/>
  <c r="E14" i="1"/>
  <c r="F14" i="1"/>
  <c r="F15" i="1"/>
</calcChain>
</file>

<file path=xl/sharedStrings.xml><?xml version="1.0" encoding="utf-8"?>
<sst xmlns="http://schemas.openxmlformats.org/spreadsheetml/2006/main" count="50" uniqueCount="31">
  <si>
    <t>部屋の印象</t>
    <rPh sb="0" eb="2">
      <t>ヘヤノ</t>
    </rPh>
    <rPh sb="3" eb="5">
      <t xml:space="preserve">インショウ </t>
    </rPh>
    <phoneticPr fontId="1"/>
  </si>
  <si>
    <t>部屋の清潔さ</t>
    <rPh sb="0" eb="1">
      <t xml:space="preserve">ヘヤノ </t>
    </rPh>
    <rPh sb="3" eb="5">
      <t xml:space="preserve">セイケツサ </t>
    </rPh>
    <phoneticPr fontId="1"/>
  </si>
  <si>
    <t>部屋の臭い</t>
    <rPh sb="0" eb="2">
      <t xml:space="preserve">ヘヤノ </t>
    </rPh>
    <rPh sb="3" eb="4">
      <t xml:space="preserve">ニオイ </t>
    </rPh>
    <phoneticPr fontId="1"/>
  </si>
  <si>
    <t>部屋の温度</t>
    <rPh sb="0" eb="2">
      <t xml:space="preserve">ヘヤノ </t>
    </rPh>
    <rPh sb="3" eb="5">
      <t xml:space="preserve">オンド </t>
    </rPh>
    <phoneticPr fontId="1"/>
  </si>
  <si>
    <t>照明の明るさ</t>
    <rPh sb="0" eb="2">
      <t xml:space="preserve">ショウメイ </t>
    </rPh>
    <rPh sb="3" eb="4">
      <t xml:space="preserve">アカルサ </t>
    </rPh>
    <phoneticPr fontId="1"/>
  </si>
  <si>
    <t>備品の整備</t>
    <rPh sb="0" eb="2">
      <t xml:space="preserve">ビヒンノ </t>
    </rPh>
    <rPh sb="3" eb="5">
      <t xml:space="preserve">セイビ </t>
    </rPh>
    <phoneticPr fontId="1"/>
  </si>
  <si>
    <t>バス・トイレ・洗面台</t>
    <rPh sb="7" eb="10">
      <t xml:space="preserve">センメンダイ </t>
    </rPh>
    <phoneticPr fontId="1"/>
  </si>
  <si>
    <t>部屋での物音や声</t>
    <rPh sb="0" eb="2">
      <t xml:space="preserve">ヘヤデノ </t>
    </rPh>
    <rPh sb="4" eb="6">
      <t xml:space="preserve">モノオト </t>
    </rPh>
    <rPh sb="7" eb="8">
      <t xml:space="preserve">コエ </t>
    </rPh>
    <phoneticPr fontId="1"/>
  </si>
  <si>
    <t>平均値</t>
    <rPh sb="0" eb="3">
      <t xml:space="preserve">ヘイキンチ </t>
    </rPh>
    <phoneticPr fontId="1"/>
  </si>
  <si>
    <t>満足度</t>
    <rPh sb="0" eb="3">
      <t xml:space="preserve">マンゾクド </t>
    </rPh>
    <phoneticPr fontId="1"/>
  </si>
  <si>
    <t>重要度</t>
    <rPh sb="0" eb="3">
      <t xml:space="preserve">ジュウヨウド </t>
    </rPh>
    <phoneticPr fontId="1"/>
  </si>
  <si>
    <t>標準偏差</t>
    <rPh sb="0" eb="4">
      <t xml:space="preserve">ヒョウジュンヘンサ </t>
    </rPh>
    <phoneticPr fontId="1"/>
  </si>
  <si>
    <t>重要度
偏差値</t>
    <rPh sb="0" eb="3">
      <t xml:space="preserve">ジュウヨウド </t>
    </rPh>
    <rPh sb="4" eb="7">
      <t xml:space="preserve">ヘンサチ </t>
    </rPh>
    <phoneticPr fontId="1"/>
  </si>
  <si>
    <t>満足度
偏差値</t>
    <rPh sb="0" eb="3">
      <t xml:space="preserve">マンゾクド </t>
    </rPh>
    <rPh sb="4" eb="7">
      <t xml:space="preserve">ヘンサチ </t>
    </rPh>
    <phoneticPr fontId="1"/>
  </si>
  <si>
    <t>交通の便</t>
    <rPh sb="0" eb="2">
      <t xml:space="preserve">コウツウノベン </t>
    </rPh>
    <phoneticPr fontId="1"/>
  </si>
  <si>
    <t>コンビニ、スーパー</t>
    <phoneticPr fontId="1"/>
  </si>
  <si>
    <t>チェックポイント</t>
    <phoneticPr fontId="1"/>
  </si>
  <si>
    <t>マンション満足度評価</t>
    <rPh sb="5" eb="8">
      <t xml:space="preserve">マンゾクド </t>
    </rPh>
    <rPh sb="8" eb="10">
      <t xml:space="preserve">ヒョウカ </t>
    </rPh>
    <phoneticPr fontId="1"/>
  </si>
  <si>
    <t>角度</t>
    <rPh sb="0" eb="2">
      <t xml:space="preserve">カクド </t>
    </rPh>
    <phoneticPr fontId="1"/>
  </si>
  <si>
    <t>修正角度指数</t>
    <rPh sb="0" eb="2">
      <t xml:space="preserve">シュウセイ </t>
    </rPh>
    <rPh sb="2" eb="4">
      <t xml:space="preserve">カクド </t>
    </rPh>
    <rPh sb="4" eb="6">
      <t xml:space="preserve">シスウ </t>
    </rPh>
    <phoneticPr fontId="1"/>
  </si>
  <si>
    <t>距離</t>
    <rPh sb="0" eb="2">
      <t xml:space="preserve">キョリ </t>
    </rPh>
    <phoneticPr fontId="1"/>
  </si>
  <si>
    <t>改善度指数</t>
    <rPh sb="0" eb="3">
      <t xml:space="preserve">カイゼンド </t>
    </rPh>
    <rPh sb="3" eb="5">
      <t xml:space="preserve">シスウ </t>
    </rPh>
    <phoneticPr fontId="1"/>
  </si>
  <si>
    <t>改善の必要性</t>
    <rPh sb="0" eb="2">
      <t xml:space="preserve">カイゼンノ </t>
    </rPh>
    <rPh sb="3" eb="6">
      <t xml:space="preserve">ヒツヨウセイ </t>
    </rPh>
    <phoneticPr fontId="1"/>
  </si>
  <si>
    <t>即改善</t>
    <rPh sb="0" eb="3">
      <t xml:space="preserve">ソクカイゼン </t>
    </rPh>
    <phoneticPr fontId="1"/>
  </si>
  <si>
    <t>要改善</t>
    <rPh sb="0" eb="3">
      <t xml:space="preserve">ヨウカイゼン </t>
    </rPh>
    <phoneticPr fontId="1"/>
  </si>
  <si>
    <t>要観察・要検討</t>
    <rPh sb="0" eb="1">
      <t xml:space="preserve">ヨウ </t>
    </rPh>
    <rPh sb="1" eb="3">
      <t xml:space="preserve">カンサツ </t>
    </rPh>
    <rPh sb="4" eb="5">
      <t xml:space="preserve">ヨウ </t>
    </rPh>
    <rPh sb="5" eb="7">
      <t xml:space="preserve">ケントウ </t>
    </rPh>
    <phoneticPr fontId="1"/>
  </si>
  <si>
    <t>改善不要</t>
    <rPh sb="0" eb="1">
      <t xml:space="preserve">カイゼンフヨウ </t>
    </rPh>
    <rPh sb="2" eb="4">
      <t xml:space="preserve">フヨウ </t>
    </rPh>
    <phoneticPr fontId="1"/>
  </si>
  <si>
    <t>10以上</t>
    <rPh sb="2" eb="4">
      <t xml:space="preserve">イジョウ </t>
    </rPh>
    <phoneticPr fontId="1"/>
  </si>
  <si>
    <t>5以上</t>
    <rPh sb="1" eb="3">
      <t xml:space="preserve">イジョウ </t>
    </rPh>
    <phoneticPr fontId="1"/>
  </si>
  <si>
    <t>5未満</t>
    <rPh sb="1" eb="3">
      <t xml:space="preserve">ミマン </t>
    </rPh>
    <phoneticPr fontId="1"/>
  </si>
  <si>
    <t>0以下</t>
    <rPh sb="1" eb="3">
      <t xml:space="preserve">イカ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</si>
</sst>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0.000"/>
  </numFmts>
  <fonts count="2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2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3" xfId="0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7074E38-79BD-0C42-BF82-7C3D9EFD76F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048-E64B-89D7-710847324E41}"/>
                </c:ext>
              </c:extLst>
            </c:dLbl>
            <c:dLbl>
              <c:idx val="1"/>
              <c:layout>
                <c:manualLayout>
                  <c:x val="9.3451423700630365E-2"/>
                  <c:y val="1.4048228120216551E-2"/>
                </c:manualLayout>
              </c:layout>
              <c:tx>
                <c:rich>
                  <a:bodyPr/>
                  <a:lstStyle/>
                  <a:p>
                    <a:fld id="{830FB3E8-F86C-3F46-9D8B-A1163350E54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37768791539169"/>
                      <c:h val="5.104802792228140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048-E64B-89D7-710847324E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6948CC-2B81-1E46-B257-B5595FB8255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48-E64B-89D7-710847324E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856B6F-C81F-BD48-AE10-769A2BC954C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48-E64B-89D7-710847324E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BA4514D-B34C-2246-ABAC-F30D64CB3FF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48-E64B-89D7-710847324E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72CAF1F-9E5A-7A41-A4DD-8D8CD6EAC14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48-E64B-89D7-710847324E41}"/>
                </c:ext>
              </c:extLst>
            </c:dLbl>
            <c:dLbl>
              <c:idx val="6"/>
              <c:layout>
                <c:manualLayout>
                  <c:x val="7.1227087631527922E-2"/>
                  <c:y val="-1.1238582496173292E-2"/>
                </c:manualLayout>
              </c:layout>
              <c:tx>
                <c:rich>
                  <a:bodyPr/>
                  <a:lstStyle/>
                  <a:p>
                    <a:fld id="{1F5A317C-CE45-3A4E-8EC7-C1189C534EB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8139396785286"/>
                      <c:h val="9.25213308468182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048-E64B-89D7-710847324E41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72C1074C-417B-2D42-BC69-AB4158A8BB4F}" type="CELLRANGE">
                      <a:rPr lang="en-US" altLang="ja-JP" sz="1000">
                        <a:latin typeface="MS PGothic" panose="020B0600070205080204" pitchFamily="34" charset="-128"/>
                        <a:ea typeface="MS PGothic" panose="020B0600070205080204" pitchFamily="34" charset="-128"/>
                      </a:rPr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86905784523549"/>
                      <c:h val="6.42741204488895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048-E64B-89D7-710847324E41}"/>
                </c:ext>
              </c:extLst>
            </c:dLbl>
            <c:dLbl>
              <c:idx val="8"/>
              <c:layout>
                <c:manualLayout>
                  <c:x val="-0.24590594535068833"/>
                  <c:y val="-1.59574561653705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F1616BEA-1B3A-9145-9B37-9BEED012F0C1}" type="CELLRANGE">
                      <a:rPr lang="en-US" altLang="ja-JP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5416496561042"/>
                      <c:h val="5.423951915535551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048-E64B-89D7-710847324E41}"/>
                </c:ext>
              </c:extLst>
            </c:dLbl>
            <c:dLbl>
              <c:idx val="9"/>
              <c:layout>
                <c:manualLayout>
                  <c:x val="-5.1236800117330297E-2"/>
                  <c:y val="6.57673362683325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B98987D3-FF29-B643-8EAB-BA2FE6E2110C}" type="CELLRANGE">
                      <a:rPr lang="en-US" altLang="ja-JP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57494589341267"/>
                      <c:h val="6.06064185160771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048-E64B-89D7-710847324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CSグラフ!$C$4:$C$13</c:f>
              <c:numCache>
                <c:formatCode>0.00</c:formatCode>
                <c:ptCount val="10"/>
                <c:pt idx="0">
                  <c:v>0.86699999999999999</c:v>
                </c:pt>
                <c:pt idx="1">
                  <c:v>0.63929999999999998</c:v>
                </c:pt>
                <c:pt idx="2">
                  <c:v>0.75470000000000004</c:v>
                </c:pt>
                <c:pt idx="3">
                  <c:v>0.35349999999999998</c:v>
                </c:pt>
                <c:pt idx="4">
                  <c:v>0.43709999999999999</c:v>
                </c:pt>
                <c:pt idx="5">
                  <c:v>0.56299999999999994</c:v>
                </c:pt>
                <c:pt idx="6">
                  <c:v>0.60940000000000005</c:v>
                </c:pt>
                <c:pt idx="7">
                  <c:v>0.61129999999999995</c:v>
                </c:pt>
                <c:pt idx="8">
                  <c:v>0.47239999999999999</c:v>
                </c:pt>
                <c:pt idx="9">
                  <c:v>0.52649999999999997</c:v>
                </c:pt>
              </c:numCache>
            </c:numRef>
          </c:xVal>
          <c:yVal>
            <c:numRef>
              <c:f>CSグラフ!$D$4:$D$13</c:f>
              <c:numCache>
                <c:formatCode>0.0</c:formatCode>
                <c:ptCount val="10"/>
                <c:pt idx="0">
                  <c:v>69.400000000000006</c:v>
                </c:pt>
                <c:pt idx="1">
                  <c:v>78</c:v>
                </c:pt>
                <c:pt idx="2">
                  <c:v>67.099999999999994</c:v>
                </c:pt>
                <c:pt idx="3">
                  <c:v>52.3</c:v>
                </c:pt>
                <c:pt idx="4">
                  <c:v>61.4</c:v>
                </c:pt>
                <c:pt idx="5">
                  <c:v>80.900000000000006</c:v>
                </c:pt>
                <c:pt idx="6">
                  <c:v>78.900000000000006</c:v>
                </c:pt>
                <c:pt idx="7">
                  <c:v>85.4</c:v>
                </c:pt>
                <c:pt idx="8">
                  <c:v>77.400000000000006</c:v>
                </c:pt>
                <c:pt idx="9">
                  <c:v>77.7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CSグラフ!$B$4:$B$14</c15:f>
                <c15:dlblRangeCache>
                  <c:ptCount val="11"/>
                  <c:pt idx="0">
                    <c:v>部屋の印象</c:v>
                  </c:pt>
                  <c:pt idx="1">
                    <c:v>部屋の清潔さ</c:v>
                  </c:pt>
                  <c:pt idx="2">
                    <c:v>部屋の臭い</c:v>
                  </c:pt>
                  <c:pt idx="3">
                    <c:v>部屋の温度</c:v>
                  </c:pt>
                  <c:pt idx="4">
                    <c:v>照明の明るさ</c:v>
                  </c:pt>
                  <c:pt idx="5">
                    <c:v>備品の整備</c:v>
                  </c:pt>
                  <c:pt idx="6">
                    <c:v>バス・トイレ・洗面台</c:v>
                  </c:pt>
                  <c:pt idx="7">
                    <c:v>コンビニ、スーパー</c:v>
                  </c:pt>
                  <c:pt idx="8">
                    <c:v>部屋での物音や声</c:v>
                  </c:pt>
                  <c:pt idx="9">
                    <c:v>交通の便</c:v>
                  </c:pt>
                  <c:pt idx="10">
                    <c:v>平均値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3A2-4548-9A41-19DE334F51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8403488"/>
        <c:axId val="718405760"/>
      </c:scatterChart>
      <c:valAx>
        <c:axId val="718403488"/>
        <c:scaling>
          <c:orientation val="minMax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重要度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18405760"/>
        <c:crosses val="autoZero"/>
        <c:crossBetween val="midCat"/>
      </c:valAx>
      <c:valAx>
        <c:axId val="7184057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満足度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1840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3464082029369"/>
          <c:y val="2.2340438631518716E-2"/>
          <c:w val="0.8069317750492746"/>
          <c:h val="0.797138262687873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5541690714536853E-3"/>
                  <c:y val="-7.978602433424110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04CD932D-FF4E-BF4D-BABA-D08950F8B06F}" type="CELLRANGE">
                      <a:rPr lang="en-US" altLang="ja-JP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51422387818589"/>
                      <c:h val="4.785653668920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FAB-354B-944E-6FF136557E07}"/>
                </c:ext>
              </c:extLst>
            </c:dLbl>
            <c:dLbl>
              <c:idx val="1"/>
              <c:layout>
                <c:manualLayout>
                  <c:x val="5.6926003009278851E-2"/>
                  <c:y val="3.8297885172687278E-2"/>
                </c:manualLayout>
              </c:layout>
              <c:tx>
                <c:rich>
                  <a:bodyPr/>
                  <a:lstStyle/>
                  <a:p>
                    <a:fld id="{E15E6911-61F4-BC4B-80E8-E65CB769F99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AB-354B-944E-6FF136557E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66A7821-5FDF-1242-B71D-9F7356A2FCA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FAB-354B-944E-6FF136557E0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721905-1DEA-8F47-B9AC-5B73B121EFB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FAB-354B-944E-6FF136557E0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129F67D-A847-2D46-8A50-C1C5DC33AD0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AB-354B-944E-6FF136557E0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0FEFA25-ADF8-D540-8FC0-9831790C101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FAB-354B-944E-6FF136557E07}"/>
                </c:ext>
              </c:extLst>
            </c:dLbl>
            <c:dLbl>
              <c:idx val="6"/>
              <c:layout>
                <c:manualLayout>
                  <c:x val="0.10474393518432183"/>
                  <c:y val="-3.1914904310572727E-3"/>
                </c:manualLayout>
              </c:layout>
              <c:tx>
                <c:rich>
                  <a:bodyPr/>
                  <a:lstStyle/>
                  <a:p>
                    <a:fld id="{7CFEB4F9-A62D-3642-A720-B316CCDCB89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92209852697045"/>
                      <c:h val="9.25213308468182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AB-354B-944E-6FF136557E07}"/>
                </c:ext>
              </c:extLst>
            </c:dLbl>
            <c:dLbl>
              <c:idx val="7"/>
              <c:layout>
                <c:manualLayout>
                  <c:x val="-1.1385089052433461E-2"/>
                  <c:y val="-1.59575443471207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33A6C7AB-4827-E348-8AD5-FA7D8EE81445}" type="CELLRANGE">
                      <a:rPr lang="en-US" altLang="ja-JP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4470815876026"/>
                      <c:h val="7.01808745789494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AB-354B-944E-6FF136557E07}"/>
                </c:ext>
              </c:extLst>
            </c:dLbl>
            <c:dLbl>
              <c:idx val="8"/>
              <c:layout>
                <c:manualLayout>
                  <c:x val="-0.23453500070014488"/>
                  <c:y val="0"/>
                </c:manualLayout>
              </c:layout>
              <c:tx>
                <c:rich>
                  <a:bodyPr/>
                  <a:lstStyle/>
                  <a:p>
                    <a:fld id="{55D11D2A-06B1-AE42-AF9B-839F613978D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66041717877645"/>
                      <c:h val="9.25213308468182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AB-354B-944E-6FF136557E07}"/>
                </c:ext>
              </c:extLst>
            </c:dLbl>
            <c:dLbl>
              <c:idx val="9"/>
              <c:layout>
                <c:manualLayout>
                  <c:x val="-5.6925823714781179E-2"/>
                  <c:y val="4.78722308166295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CBC66593-795A-6E48-A4E8-AC5A685163C8}" type="CELLRANGE">
                      <a:rPr lang="en-US" altLang="ja-JP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23720662041346"/>
                      <c:h val="5.103193199260578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AB-354B-944E-6FF136557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CSグラフ!$E$4:$E$13</c:f>
              <c:numCache>
                <c:formatCode>0.0</c:formatCode>
                <c:ptCount val="10"/>
                <c:pt idx="0">
                  <c:v>69.826196614925976</c:v>
                </c:pt>
                <c:pt idx="1">
                  <c:v>53.906791264694483</c:v>
                </c:pt>
                <c:pt idx="2">
                  <c:v>61.974860555062136</c:v>
                </c:pt>
                <c:pt idx="3">
                  <c:v>33.925385691149657</c:v>
                </c:pt>
                <c:pt idx="4">
                  <c:v>39.770191520220152</c:v>
                </c:pt>
                <c:pt idx="5">
                  <c:v>48.572357236487797</c:v>
                </c:pt>
                <c:pt idx="6">
                  <c:v>51.816364299512578</c:v>
                </c:pt>
                <c:pt idx="7">
                  <c:v>51.94920079562781</c:v>
                </c:pt>
                <c:pt idx="8">
                  <c:v>42.238153790150633</c:v>
                </c:pt>
                <c:pt idx="9">
                  <c:v>46.020498232168741</c:v>
                </c:pt>
              </c:numCache>
            </c:numRef>
          </c:xVal>
          <c:yVal>
            <c:numRef>
              <c:f>CSグラフ!$F$4:$F$13</c:f>
              <c:numCache>
                <c:formatCode>0.0</c:formatCode>
                <c:ptCount val="10"/>
                <c:pt idx="0">
                  <c:v>46.418711920315587</c:v>
                </c:pt>
                <c:pt idx="1">
                  <c:v>55.345980756630382</c:v>
                </c:pt>
                <c:pt idx="2">
                  <c:v>44.031186533859284</c:v>
                </c:pt>
                <c:pt idx="3">
                  <c:v>28.667979699271022</c:v>
                </c:pt>
                <c:pt idx="4">
                  <c:v>38.114275793511112</c:v>
                </c:pt>
                <c:pt idx="5">
                  <c:v>58.356338852597005</c:v>
                </c:pt>
                <c:pt idx="6">
                  <c:v>56.28022982089589</c:v>
                </c:pt>
                <c:pt idx="7">
                  <c:v>63.027584173924524</c:v>
                </c:pt>
                <c:pt idx="8">
                  <c:v>54.723148047120056</c:v>
                </c:pt>
                <c:pt idx="9">
                  <c:v>55.034564401875215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CSグラフ!$B$4:$B$14</c15:f>
                <c15:dlblRangeCache>
                  <c:ptCount val="11"/>
                  <c:pt idx="0">
                    <c:v>部屋の印象</c:v>
                  </c:pt>
                  <c:pt idx="1">
                    <c:v>部屋の清潔さ</c:v>
                  </c:pt>
                  <c:pt idx="2">
                    <c:v>部屋の臭い</c:v>
                  </c:pt>
                  <c:pt idx="3">
                    <c:v>部屋の温度</c:v>
                  </c:pt>
                  <c:pt idx="4">
                    <c:v>照明の明るさ</c:v>
                  </c:pt>
                  <c:pt idx="5">
                    <c:v>備品の整備</c:v>
                  </c:pt>
                  <c:pt idx="6">
                    <c:v>バス・トイレ・洗面台</c:v>
                  </c:pt>
                  <c:pt idx="7">
                    <c:v>コンビニ、スーパー</c:v>
                  </c:pt>
                  <c:pt idx="8">
                    <c:v>部屋での物音や声</c:v>
                  </c:pt>
                  <c:pt idx="9">
                    <c:v>交通の便</c:v>
                  </c:pt>
                  <c:pt idx="10">
                    <c:v>平均値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FAB-354B-944E-6FF136557E07}"/>
            </c:ext>
          </c:extLst>
        </c:ser>
        <c:ser>
          <c:idx val="1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CSグラフ!$E$29:$E$30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CSグラフ!$F$29:$F$30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FAB-354B-944E-6FF136557E07}"/>
            </c:ext>
          </c:extLst>
        </c:ser>
        <c:ser>
          <c:idx val="2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CSグラフ!$E$31:$E$32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xVal>
          <c:yVal>
            <c:numRef>
              <c:f>CSグラフ!$G$31:$G$32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FAB-354B-944E-6FF136557E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8403488"/>
        <c:axId val="718405760"/>
      </c:scatterChart>
      <c:valAx>
        <c:axId val="718403488"/>
        <c:scaling>
          <c:orientation val="minMax"/>
          <c:max val="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重要度</a:t>
                </a:r>
                <a:r>
                  <a:rPr lang="ja-JP" altLang="en-US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偏差値</a:t>
                </a:r>
                <a:endParaRPr lang="ja-JP" sz="14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18405760"/>
        <c:crosses val="autoZero"/>
        <c:crossBetween val="midCat"/>
      </c:valAx>
      <c:valAx>
        <c:axId val="718405760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満足度</a:t>
                </a:r>
                <a:r>
                  <a:rPr lang="ja-JP" altLang="en-US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偏差値</a:t>
                </a:r>
                <a:endParaRPr lang="ja-JP" sz="14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1840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3464082029369"/>
          <c:y val="2.2340438631518716E-2"/>
          <c:w val="0.8069317750492746"/>
          <c:h val="0.797138262687873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5541690714536853E-3"/>
                  <c:y val="-7.978602433424110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B1D8CE66-0603-544D-AECA-46DE066C58A8}" type="CELLRANGE">
                      <a:rPr lang="ja-JP" altLang="en-US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51422387818589"/>
                      <c:h val="4.785653668920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D92-D340-A77C-23C98A6FC7C5}"/>
                </c:ext>
              </c:extLst>
            </c:dLbl>
            <c:dLbl>
              <c:idx val="1"/>
              <c:layout>
                <c:manualLayout>
                  <c:x val="5.6926003009278851E-2"/>
                  <c:y val="3.8297885172687278E-2"/>
                </c:manualLayout>
              </c:layout>
              <c:tx>
                <c:rich>
                  <a:bodyPr/>
                  <a:lstStyle/>
                  <a:p>
                    <a:fld id="{0DCB4E39-7CAD-974C-8E19-9502C23CEE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D92-D340-A77C-23C98A6FC7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A7CE37-83C2-8C40-8E5B-525856EFDD2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D92-D340-A77C-23C98A6FC7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37100B-52ED-AE44-AC7A-B9E02A926E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D92-D340-A77C-23C98A6FC7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3371398-07B2-FF44-96ED-1DFBF3F48D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D92-D340-A77C-23C98A6FC7C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16C3F1-172F-6947-BF16-ED4688956E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92-D340-A77C-23C98A6FC7C5}"/>
                </c:ext>
              </c:extLst>
            </c:dLbl>
            <c:dLbl>
              <c:idx val="6"/>
              <c:layout>
                <c:manualLayout>
                  <c:x val="0.10474393518432183"/>
                  <c:y val="-3.1914904310572727E-3"/>
                </c:manualLayout>
              </c:layout>
              <c:tx>
                <c:rich>
                  <a:bodyPr/>
                  <a:lstStyle/>
                  <a:p>
                    <a:fld id="{3877E881-FC88-FB4E-9184-0BFD0B9109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92209852697045"/>
                      <c:h val="9.25213308468182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D92-D340-A77C-23C98A6FC7C5}"/>
                </c:ext>
              </c:extLst>
            </c:dLbl>
            <c:dLbl>
              <c:idx val="7"/>
              <c:layout>
                <c:manualLayout>
                  <c:x val="-1.1385089052433461E-2"/>
                  <c:y val="-1.59575443471207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1DE8BB5F-51AD-BE4C-B4DC-D34D4D94B14A}" type="CELLRANGE">
                      <a:rPr lang="ja-JP" altLang="en-US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4470815876026"/>
                      <c:h val="7.018087457894943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92-D340-A77C-23C98A6FC7C5}"/>
                </c:ext>
              </c:extLst>
            </c:dLbl>
            <c:dLbl>
              <c:idx val="8"/>
              <c:layout>
                <c:manualLayout>
                  <c:x val="-0.23453500070014488"/>
                  <c:y val="0"/>
                </c:manualLayout>
              </c:layout>
              <c:tx>
                <c:rich>
                  <a:bodyPr/>
                  <a:lstStyle/>
                  <a:p>
                    <a:fld id="{A591A502-B138-CE46-9FC0-F7CE8138E8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66041717877645"/>
                      <c:h val="9.252133084681822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D92-D340-A77C-23C98A6FC7C5}"/>
                </c:ext>
              </c:extLst>
            </c:dLbl>
            <c:dLbl>
              <c:idx val="9"/>
              <c:layout>
                <c:manualLayout>
                  <c:x val="-5.6925823714781179E-2"/>
                  <c:y val="4.78722308166295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3D8FE0C1-56F2-844D-98DC-C87F528D4D39}" type="CELLRANGE">
                      <a:rPr lang="ja-JP" altLang="en-US"/>
                      <a:pPr>
                        <a:defRPr sz="1000">
                          <a:latin typeface="MS PGothic" panose="020B0600070205080204" pitchFamily="34" charset="-128"/>
                          <a:ea typeface="MS PGothic" panose="020B0600070205080204" pitchFamily="34" charset="-128"/>
                        </a:defRPr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23720662041346"/>
                      <c:h val="5.103193199260578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D92-D340-A77C-23C98A6FC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CSグラフ!$E$4:$E$13</c:f>
              <c:numCache>
                <c:formatCode>0.0</c:formatCode>
                <c:ptCount val="10"/>
                <c:pt idx="0">
                  <c:v>69.826196614925976</c:v>
                </c:pt>
                <c:pt idx="1">
                  <c:v>53.906791264694483</c:v>
                </c:pt>
                <c:pt idx="2">
                  <c:v>61.974860555062136</c:v>
                </c:pt>
                <c:pt idx="3">
                  <c:v>33.925385691149657</c:v>
                </c:pt>
                <c:pt idx="4">
                  <c:v>39.770191520220152</c:v>
                </c:pt>
                <c:pt idx="5">
                  <c:v>48.572357236487797</c:v>
                </c:pt>
                <c:pt idx="6">
                  <c:v>51.816364299512578</c:v>
                </c:pt>
                <c:pt idx="7">
                  <c:v>51.94920079562781</c:v>
                </c:pt>
                <c:pt idx="8">
                  <c:v>42.238153790150633</c:v>
                </c:pt>
                <c:pt idx="9">
                  <c:v>46.020498232168741</c:v>
                </c:pt>
              </c:numCache>
            </c:numRef>
          </c:xVal>
          <c:yVal>
            <c:numRef>
              <c:f>CSグラフ!$F$4:$F$13</c:f>
              <c:numCache>
                <c:formatCode>0.0</c:formatCode>
                <c:ptCount val="10"/>
                <c:pt idx="0">
                  <c:v>46.418711920315587</c:v>
                </c:pt>
                <c:pt idx="1">
                  <c:v>55.345980756630382</c:v>
                </c:pt>
                <c:pt idx="2">
                  <c:v>44.031186533859284</c:v>
                </c:pt>
                <c:pt idx="3">
                  <c:v>28.667979699271022</c:v>
                </c:pt>
                <c:pt idx="4">
                  <c:v>38.114275793511112</c:v>
                </c:pt>
                <c:pt idx="5">
                  <c:v>58.356338852597005</c:v>
                </c:pt>
                <c:pt idx="6">
                  <c:v>56.28022982089589</c:v>
                </c:pt>
                <c:pt idx="7">
                  <c:v>63.027584173924524</c:v>
                </c:pt>
                <c:pt idx="8">
                  <c:v>54.723148047120056</c:v>
                </c:pt>
                <c:pt idx="9">
                  <c:v>55.034564401875215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CSグラフ!$B$4:$B$14</c15:f>
                <c15:dlblRangeCache>
                  <c:ptCount val="11"/>
                  <c:pt idx="0">
                    <c:v>部屋の印象</c:v>
                  </c:pt>
                  <c:pt idx="1">
                    <c:v>部屋の清潔さ</c:v>
                  </c:pt>
                  <c:pt idx="2">
                    <c:v>部屋の臭い</c:v>
                  </c:pt>
                  <c:pt idx="3">
                    <c:v>部屋の温度</c:v>
                  </c:pt>
                  <c:pt idx="4">
                    <c:v>照明の明るさ</c:v>
                  </c:pt>
                  <c:pt idx="5">
                    <c:v>備品の整備</c:v>
                  </c:pt>
                  <c:pt idx="6">
                    <c:v>バス・トイレ・洗面台</c:v>
                  </c:pt>
                  <c:pt idx="7">
                    <c:v>コンビニ、スーパー</c:v>
                  </c:pt>
                  <c:pt idx="8">
                    <c:v>部屋での物音や声</c:v>
                  </c:pt>
                  <c:pt idx="9">
                    <c:v>交通の便</c:v>
                  </c:pt>
                  <c:pt idx="10">
                    <c:v>平均値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D92-D340-A77C-23C98A6FC7C5}"/>
            </c:ext>
          </c:extLst>
        </c:ser>
        <c:ser>
          <c:idx val="1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CSグラフ!$E$29:$E$30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CSグラフ!$F$29:$F$30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D92-D340-A77C-23C98A6FC7C5}"/>
            </c:ext>
          </c:extLst>
        </c:ser>
        <c:ser>
          <c:idx val="2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CSグラフ!$E$31:$E$32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xVal>
          <c:yVal>
            <c:numRef>
              <c:f>CSグラフ!$G$31:$G$32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D92-D340-A77C-23C98A6FC7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18403488"/>
        <c:axId val="718405760"/>
      </c:scatterChart>
      <c:valAx>
        <c:axId val="718403488"/>
        <c:scaling>
          <c:orientation val="minMax"/>
          <c:max val="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重要度</a:t>
                </a:r>
                <a:r>
                  <a:rPr lang="ja-JP" altLang="en-US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偏差値</a:t>
                </a:r>
                <a:endParaRPr lang="ja-JP" sz="14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18405760"/>
        <c:crosses val="autoZero"/>
        <c:crossBetween val="midCat"/>
      </c:valAx>
      <c:valAx>
        <c:axId val="718405760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満足度</a:t>
                </a:r>
                <a:r>
                  <a:rPr lang="ja-JP" altLang="en-US" sz="14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偏差値</a:t>
                </a:r>
                <a:endParaRPr lang="ja-JP" sz="14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71840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179915</xdr:colOff>
      <xdr:row>2</xdr:row>
      <xdr:rowOff>10585</xdr:rowOff>
    </xdr:from>
    <xdr:to>
      <xdr:col>13</xdr:col>
      <xdr:colOff>804332</xdr:colOff>
      <xdr:row>23</xdr:row>
      <xdr:rowOff>10583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3693874-D22F-A067-4A75-350B58F52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211667</xdr:colOff>
      <xdr:row>23</xdr:row>
      <xdr:rowOff>169333</xdr:rowOff>
    </xdr:from>
    <xdr:to>
      <xdr:col>14</xdr:col>
      <xdr:colOff>10583</xdr:colOff>
      <xdr:row>46</xdr:row>
      <xdr:rowOff>10582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EFAA27-0A81-9944-8B2A-F73D64E6B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179917</xdr:colOff>
      <xdr:row>2</xdr:row>
      <xdr:rowOff>74083</xdr:rowOff>
    </xdr:from>
    <xdr:to>
      <xdr:col>17</xdr:col>
      <xdr:colOff>804333</xdr:colOff>
      <xdr:row>23</xdr:row>
      <xdr:rowOff>74081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282D90-4FEE-4540-9C25-67BD08B57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324B-44F0-0F47-8A19-3CFDAE499D41}">
  <dimension ref="A1:G32"/>
  <sheetViews>
    <sheetView topLeftCell="A13" zoomScale="120" zoomScaleNormal="120" workbookViewId="0">
      <selection activeCell="C25" sqref="C25"/>
    </sheetView>
  </sheetViews>
  <sheetFormatPr baseColWidth="10" defaultRowHeight="14"/>
  <cols>
    <col min="1" max="1" width="6" customWidth="1"/>
    <col min="2" max="2" width="17.5" bestFit="1" customWidth="1"/>
    <col min="3" max="6" width="7.5" bestFit="1" customWidth="1"/>
    <col min="7" max="7" width="6.1640625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1"/>
      <c r="B2" s="1" t="s">
        <v>17</v>
      </c>
      <c r="C2" s="1"/>
      <c r="D2" s="1"/>
      <c r="E2" s="1"/>
      <c r="F2" s="1"/>
      <c r="G2" s="1"/>
    </row>
    <row r="3" spans="1:7" ht="30">
      <c r="A3" s="1"/>
      <c r="B3" s="2" t="s">
        <v>16</v>
      </c>
      <c r="C3" s="2" t="s">
        <v>10</v>
      </c>
      <c r="D3" s="2" t="s">
        <v>9</v>
      </c>
      <c r="E3" s="3" t="s">
        <v>12</v>
      </c>
      <c r="F3" s="3" t="s">
        <v>13</v>
      </c>
      <c r="G3" s="1"/>
    </row>
    <row r="4" spans="1:7">
      <c r="A4" s="1"/>
      <c r="B4" s="4" t="s">
        <v>0</v>
      </c>
      <c r="C4" s="5">
        <v>0.86699999999999999</v>
      </c>
      <c r="D4" s="6">
        <v>69.400000000000006</v>
      </c>
      <c r="E4" s="6">
        <f>50+((C4-$C$14)/$C$15)*10</f>
        <v>69.826196614925976</v>
      </c>
      <c r="F4" s="6">
        <f>50+((D4-$D$14)/$D$15)*10</f>
        <v>46.418711920315587</v>
      </c>
      <c r="G4" s="1"/>
    </row>
    <row r="5" spans="1:7">
      <c r="A5" s="1"/>
      <c r="B5" s="4" t="s">
        <v>1</v>
      </c>
      <c r="C5" s="5">
        <v>0.63929999999999998</v>
      </c>
      <c r="D5" s="6">
        <v>78</v>
      </c>
      <c r="E5" s="6">
        <f t="shared" ref="E5:E13" si="0">50+((C5-$C$14)/$C$15)*10</f>
        <v>53.906791264694483</v>
      </c>
      <c r="F5" s="6">
        <f t="shared" ref="F5:F13" si="1">50+((D5-$D$14)/$D$15)*10</f>
        <v>55.345980756630382</v>
      </c>
      <c r="G5" s="1"/>
    </row>
    <row r="6" spans="1:7">
      <c r="A6" s="1"/>
      <c r="B6" s="4" t="s">
        <v>2</v>
      </c>
      <c r="C6" s="5">
        <v>0.75470000000000004</v>
      </c>
      <c r="D6" s="6">
        <v>67.099999999999994</v>
      </c>
      <c r="E6" s="6">
        <f t="shared" si="0"/>
        <v>61.974860555062136</v>
      </c>
      <c r="F6" s="6">
        <f t="shared" si="1"/>
        <v>44.031186533859284</v>
      </c>
      <c r="G6" s="1"/>
    </row>
    <row r="7" spans="1:7">
      <c r="A7" s="1"/>
      <c r="B7" s="4" t="s">
        <v>3</v>
      </c>
      <c r="C7" s="5">
        <v>0.35349999999999998</v>
      </c>
      <c r="D7" s="6">
        <v>52.3</v>
      </c>
      <c r="E7" s="6">
        <f t="shared" si="0"/>
        <v>33.925385691149657</v>
      </c>
      <c r="F7" s="6">
        <f t="shared" si="1"/>
        <v>28.667979699271022</v>
      </c>
      <c r="G7" s="1"/>
    </row>
    <row r="8" spans="1:7">
      <c r="A8" s="1"/>
      <c r="B8" s="4" t="s">
        <v>4</v>
      </c>
      <c r="C8" s="5">
        <v>0.43709999999999999</v>
      </c>
      <c r="D8" s="6">
        <v>61.4</v>
      </c>
      <c r="E8" s="6">
        <f t="shared" si="0"/>
        <v>39.770191520220152</v>
      </c>
      <c r="F8" s="6">
        <f t="shared" si="1"/>
        <v>38.114275793511112</v>
      </c>
      <c r="G8" s="1"/>
    </row>
    <row r="9" spans="1:7">
      <c r="A9" s="1"/>
      <c r="B9" s="4" t="s">
        <v>5</v>
      </c>
      <c r="C9" s="5">
        <v>0.56299999999999994</v>
      </c>
      <c r="D9" s="6">
        <v>80.900000000000006</v>
      </c>
      <c r="E9" s="6">
        <f t="shared" si="0"/>
        <v>48.572357236487797</v>
      </c>
      <c r="F9" s="6">
        <f t="shared" si="1"/>
        <v>58.356338852597005</v>
      </c>
      <c r="G9" s="1"/>
    </row>
    <row r="10" spans="1:7">
      <c r="A10" s="1"/>
      <c r="B10" s="4" t="s">
        <v>6</v>
      </c>
      <c r="C10" s="5">
        <v>0.60940000000000005</v>
      </c>
      <c r="D10" s="6">
        <v>78.900000000000006</v>
      </c>
      <c r="E10" s="6">
        <f t="shared" si="0"/>
        <v>51.816364299512578</v>
      </c>
      <c r="F10" s="6">
        <f t="shared" si="1"/>
        <v>56.28022982089589</v>
      </c>
      <c r="G10" s="1"/>
    </row>
    <row r="11" spans="1:7">
      <c r="A11" s="1"/>
      <c r="B11" s="4" t="s">
        <v>15</v>
      </c>
      <c r="C11" s="5">
        <v>0.61129999999999995</v>
      </c>
      <c r="D11" s="6">
        <v>85.4</v>
      </c>
      <c r="E11" s="6">
        <f t="shared" si="0"/>
        <v>51.94920079562781</v>
      </c>
      <c r="F11" s="6">
        <f t="shared" si="1"/>
        <v>63.027584173924524</v>
      </c>
      <c r="G11" s="1"/>
    </row>
    <row r="12" spans="1:7">
      <c r="A12" s="1"/>
      <c r="B12" s="4" t="s">
        <v>7</v>
      </c>
      <c r="C12" s="5">
        <v>0.47239999999999999</v>
      </c>
      <c r="D12" s="6">
        <v>77.400000000000006</v>
      </c>
      <c r="E12" s="6">
        <f t="shared" si="0"/>
        <v>42.238153790150633</v>
      </c>
      <c r="F12" s="6">
        <f t="shared" si="1"/>
        <v>54.723148047120056</v>
      </c>
      <c r="G12" s="1"/>
    </row>
    <row r="13" spans="1:7">
      <c r="A13" s="1"/>
      <c r="B13" s="4" t="s">
        <v>14</v>
      </c>
      <c r="C13" s="5">
        <v>0.52649999999999997</v>
      </c>
      <c r="D13" s="6">
        <v>77.7</v>
      </c>
      <c r="E13" s="6">
        <f t="shared" si="0"/>
        <v>46.020498232168741</v>
      </c>
      <c r="F13" s="6">
        <f t="shared" si="1"/>
        <v>55.034564401875215</v>
      </c>
      <c r="G13" s="1"/>
    </row>
    <row r="14" spans="1:7">
      <c r="A14" s="1"/>
      <c r="B14" s="7" t="s">
        <v>8</v>
      </c>
      <c r="C14" s="5">
        <f>AVERAGE(C4:C13)</f>
        <v>0.58342000000000005</v>
      </c>
      <c r="D14" s="6">
        <f>AVERAGE(D4:D13)</f>
        <v>72.849999999999994</v>
      </c>
      <c r="E14" s="6">
        <f t="shared" ref="E14:F14" si="2">AVERAGE(E4:E13)</f>
        <v>49.999999999999993</v>
      </c>
      <c r="F14" s="6">
        <f t="shared" si="2"/>
        <v>50.000000000000014</v>
      </c>
      <c r="G14" s="1"/>
    </row>
    <row r="15" spans="1:7">
      <c r="A15" s="1"/>
      <c r="B15" s="7" t="s">
        <v>11</v>
      </c>
      <c r="C15" s="8">
        <f>_xlfn.STDEV.P(C4:C13)</f>
        <v>0.14303298081211871</v>
      </c>
      <c r="D15" s="6">
        <f>_xlfn.STDEV.P(D4:D13)</f>
        <v>9.6334054207222675</v>
      </c>
      <c r="E15" s="6">
        <f t="shared" ref="E15:F15" si="3">_xlfn.STDEV.P(E4:E13)</f>
        <v>10.000000000000043</v>
      </c>
      <c r="F15" s="6">
        <f t="shared" si="3"/>
        <v>9.999999999999913</v>
      </c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29" spans="1:7">
      <c r="E29">
        <v>50</v>
      </c>
      <c r="F29">
        <v>20</v>
      </c>
    </row>
    <row r="30" spans="1:7">
      <c r="E30">
        <v>50</v>
      </c>
      <c r="F30">
        <v>80</v>
      </c>
    </row>
    <row r="31" spans="1:7">
      <c r="E31">
        <v>20</v>
      </c>
      <c r="G31">
        <v>50</v>
      </c>
    </row>
    <row r="32" spans="1:7">
      <c r="E32">
        <v>80</v>
      </c>
      <c r="G32">
        <v>50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FB7C-4CF5-354E-8361-993B12A23A45}">
  <dimension ref="A1:K23"/>
  <sheetViews>
    <sheetView tabSelected="1" zoomScale="120" zoomScaleNormal="120" workbookViewId="0">
      <selection activeCell="B32" sqref="B32"/>
    </sheetView>
  </sheetViews>
  <sheetFormatPr baseColWidth="10" defaultRowHeight="14"/>
  <cols>
    <col min="1" max="1" width="4.33203125" customWidth="1"/>
    <col min="2" max="2" width="19.5" bestFit="1" customWidth="1"/>
    <col min="4" max="4" width="13" customWidth="1"/>
    <col min="7" max="7" width="8" customWidth="1"/>
    <col min="8" max="8" width="13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 t="s">
        <v>17</v>
      </c>
      <c r="C2" s="1"/>
      <c r="D2" s="1"/>
      <c r="E2" s="1"/>
      <c r="F2" s="1"/>
      <c r="G2" s="1"/>
      <c r="H2" s="1"/>
      <c r="I2" s="1"/>
      <c r="J2" s="1"/>
      <c r="K2" s="1"/>
    </row>
    <row r="3" spans="1:11" ht="30">
      <c r="A3" s="1"/>
      <c r="B3" s="2" t="s">
        <v>16</v>
      </c>
      <c r="C3" s="2" t="s">
        <v>10</v>
      </c>
      <c r="D3" s="2" t="s">
        <v>9</v>
      </c>
      <c r="E3" s="3" t="s">
        <v>12</v>
      </c>
      <c r="F3" s="3" t="s">
        <v>13</v>
      </c>
      <c r="G3" s="2" t="s">
        <v>18</v>
      </c>
      <c r="H3" s="2" t="s">
        <v>19</v>
      </c>
      <c r="I3" s="2" t="s">
        <v>20</v>
      </c>
      <c r="J3" s="2" t="s">
        <v>21</v>
      </c>
      <c r="K3" s="1"/>
    </row>
    <row r="4" spans="1:11">
      <c r="A4" s="1"/>
      <c r="B4" s="4" t="s">
        <v>0</v>
      </c>
      <c r="C4" s="5">
        <v>0.86699999999999999</v>
      </c>
      <c r="D4" s="6">
        <v>69.400000000000006</v>
      </c>
      <c r="E4" s="6">
        <f>50+((C4-$C$14)/$C$15)*10</f>
        <v>69.826196614925976</v>
      </c>
      <c r="F4" s="6">
        <f>50+((D4-$D$14)/$D$15)*10</f>
        <v>46.418711920315587</v>
      </c>
      <c r="G4" s="6">
        <f>DEGREES(ATAN2(E4-50,F4-50))+360-315</f>
        <v>34.76083659714692</v>
      </c>
      <c r="H4" s="8">
        <f>(90-G4)/90</f>
        <v>0.61376848225392311</v>
      </c>
      <c r="I4" s="5">
        <f>SQRT((E4-50)^2+(F4-50)^2)</f>
        <v>20.147051807234522</v>
      </c>
      <c r="J4" s="5">
        <f>H4*I4</f>
        <v>12.365625409617492</v>
      </c>
      <c r="K4" s="1"/>
    </row>
    <row r="5" spans="1:11">
      <c r="A5" s="1"/>
      <c r="B5" s="4" t="s">
        <v>1</v>
      </c>
      <c r="C5" s="5">
        <v>0.63929999999999998</v>
      </c>
      <c r="D5" s="6">
        <v>78</v>
      </c>
      <c r="E5" s="6">
        <f t="shared" ref="E5:E13" si="0">50+((C5-$C$14)/$C$15)*10</f>
        <v>53.906791264694483</v>
      </c>
      <c r="F5" s="6">
        <f t="shared" ref="F5:F13" si="1">50+((D5-$D$14)/$D$15)*10</f>
        <v>55.345980756630382</v>
      </c>
      <c r="G5" s="6">
        <f>DEGREES(ATAN2(E5-50,F5-50))+45</f>
        <v>98.841024951259328</v>
      </c>
      <c r="H5" s="8">
        <f t="shared" ref="H5:H13" si="2">(90-G5)/90</f>
        <v>-9.8233610569548088E-2</v>
      </c>
      <c r="I5" s="5">
        <f t="shared" ref="I5:I13" si="3">SQRT((E5-50)^2+(F5-50)^2)</f>
        <v>6.6213690605610767</v>
      </c>
      <c r="J5" s="5">
        <f t="shared" ref="J5:J13" si="4">H5*I5</f>
        <v>-0.65044098973241127</v>
      </c>
      <c r="K5" s="1"/>
    </row>
    <row r="6" spans="1:11">
      <c r="A6" s="1"/>
      <c r="B6" s="4" t="s">
        <v>2</v>
      </c>
      <c r="C6" s="5">
        <v>0.75470000000000004</v>
      </c>
      <c r="D6" s="6">
        <v>67.099999999999994</v>
      </c>
      <c r="E6" s="6">
        <f t="shared" si="0"/>
        <v>61.974860555062136</v>
      </c>
      <c r="F6" s="6">
        <f t="shared" si="1"/>
        <v>44.031186533859284</v>
      </c>
      <c r="G6" s="6">
        <f>DEGREES(ATAN2(E6-50,F6-50))+45</f>
        <v>18.506253396163267</v>
      </c>
      <c r="H6" s="8">
        <f t="shared" si="2"/>
        <v>0.79437496226485271</v>
      </c>
      <c r="I6" s="5">
        <f t="shared" si="3"/>
        <v>13.37998578126172</v>
      </c>
      <c r="J6" s="5">
        <f t="shared" si="4"/>
        <v>10.628725700094044</v>
      </c>
      <c r="K6" s="1"/>
    </row>
    <row r="7" spans="1:11">
      <c r="A7" s="1"/>
      <c r="B7" s="4" t="s">
        <v>3</v>
      </c>
      <c r="C7" s="5">
        <v>0.35349999999999998</v>
      </c>
      <c r="D7" s="6">
        <v>52.3</v>
      </c>
      <c r="E7" s="6">
        <f t="shared" si="0"/>
        <v>33.925385691149657</v>
      </c>
      <c r="F7" s="6">
        <f t="shared" si="1"/>
        <v>28.667979699271022</v>
      </c>
      <c r="G7" s="6">
        <f>-45-DEGREES(ATAN2(E7-50,F7-50))</f>
        <v>81.999629988803335</v>
      </c>
      <c r="H7" s="8">
        <f t="shared" si="2"/>
        <v>8.8893000124407387E-2</v>
      </c>
      <c r="I7" s="5">
        <f t="shared" si="3"/>
        <v>26.710453296209884</v>
      </c>
      <c r="J7" s="5">
        <f t="shared" si="4"/>
        <v>2.3743723281829627</v>
      </c>
      <c r="K7" s="1"/>
    </row>
    <row r="8" spans="1:11">
      <c r="A8" s="1"/>
      <c r="B8" s="4" t="s">
        <v>4</v>
      </c>
      <c r="C8" s="5">
        <v>0.43709999999999999</v>
      </c>
      <c r="D8" s="6">
        <v>61.4</v>
      </c>
      <c r="E8" s="6">
        <f t="shared" si="0"/>
        <v>39.770191520220152</v>
      </c>
      <c r="F8" s="6">
        <f t="shared" si="1"/>
        <v>38.114275793511112</v>
      </c>
      <c r="G8" s="6">
        <f>-45-DEGREES(ATAN2(E8-50,F8-50))</f>
        <v>85.717929446047521</v>
      </c>
      <c r="H8" s="8">
        <f t="shared" si="2"/>
        <v>4.7578561710583105E-2</v>
      </c>
      <c r="I8" s="5">
        <f t="shared" si="3"/>
        <v>15.681818180481866</v>
      </c>
      <c r="J8" s="5">
        <f t="shared" si="4"/>
        <v>0.74611835403420046</v>
      </c>
      <c r="K8" s="1"/>
    </row>
    <row r="9" spans="1:11">
      <c r="A9" s="1"/>
      <c r="B9" s="4" t="s">
        <v>5</v>
      </c>
      <c r="C9" s="5">
        <v>0.56299999999999994</v>
      </c>
      <c r="D9" s="6">
        <v>80.900000000000006</v>
      </c>
      <c r="E9" s="6">
        <f t="shared" si="0"/>
        <v>48.572357236487797</v>
      </c>
      <c r="F9" s="6">
        <f t="shared" si="1"/>
        <v>58.356338852597005</v>
      </c>
      <c r="G9" s="6">
        <f>DEGREES(ATAN2(E9-50,F9-50))+45</f>
        <v>144.6951207762649</v>
      </c>
      <c r="H9" s="8">
        <f t="shared" si="2"/>
        <v>-0.60772356418072115</v>
      </c>
      <c r="I9" s="5">
        <f t="shared" si="3"/>
        <v>8.4774148700904686</v>
      </c>
      <c r="J9" s="5">
        <f t="shared" si="4"/>
        <v>-5.1519247798900247</v>
      </c>
      <c r="K9" s="1"/>
    </row>
    <row r="10" spans="1:11">
      <c r="A10" s="1"/>
      <c r="B10" s="4" t="s">
        <v>6</v>
      </c>
      <c r="C10" s="5">
        <v>0.60940000000000005</v>
      </c>
      <c r="D10" s="6">
        <v>78.900000000000006</v>
      </c>
      <c r="E10" s="6">
        <f t="shared" si="0"/>
        <v>51.816364299512578</v>
      </c>
      <c r="F10" s="6">
        <f t="shared" si="1"/>
        <v>56.28022982089589</v>
      </c>
      <c r="G10" s="6">
        <f>DEGREES(ATAN2(E10-50,F10-50))+45</f>
        <v>118.86910510133171</v>
      </c>
      <c r="H10" s="8">
        <f t="shared" si="2"/>
        <v>-0.32076783445924123</v>
      </c>
      <c r="I10" s="5">
        <f t="shared" si="3"/>
        <v>6.5376192816509162</v>
      </c>
      <c r="J10" s="5">
        <f t="shared" si="4"/>
        <v>-2.0970579794941449</v>
      </c>
      <c r="K10" s="1"/>
    </row>
    <row r="11" spans="1:11">
      <c r="A11" s="1"/>
      <c r="B11" s="4" t="s">
        <v>15</v>
      </c>
      <c r="C11" s="5">
        <v>0.61129999999999995</v>
      </c>
      <c r="D11" s="6">
        <v>85.4</v>
      </c>
      <c r="E11" s="6">
        <f t="shared" si="0"/>
        <v>51.94920079562781</v>
      </c>
      <c r="F11" s="6">
        <f t="shared" si="1"/>
        <v>63.027584173924524</v>
      </c>
      <c r="G11" s="6">
        <f>DEGREES(ATAN2(E11-50,F11-50))+45</f>
        <v>126.49047014792626</v>
      </c>
      <c r="H11" s="8">
        <f t="shared" si="2"/>
        <v>-0.40544966831029178</v>
      </c>
      <c r="I11" s="5">
        <f t="shared" si="3"/>
        <v>13.172597813277562</v>
      </c>
      <c r="J11" s="5">
        <f t="shared" si="4"/>
        <v>-5.3408254141782621</v>
      </c>
      <c r="K11" s="1"/>
    </row>
    <row r="12" spans="1:11">
      <c r="A12" s="1"/>
      <c r="B12" s="4" t="s">
        <v>7</v>
      </c>
      <c r="C12" s="5">
        <v>0.47239999999999999</v>
      </c>
      <c r="D12" s="6">
        <v>77.400000000000006</v>
      </c>
      <c r="E12" s="6">
        <f t="shared" si="0"/>
        <v>42.238153790150633</v>
      </c>
      <c r="F12" s="6">
        <f t="shared" si="1"/>
        <v>54.723148047120056</v>
      </c>
      <c r="G12" s="6">
        <f>DEGREES(ATAN2(E12-50,F12-50))+45</f>
        <v>193.67913915436199</v>
      </c>
      <c r="H12" s="8">
        <f t="shared" si="2"/>
        <v>-1.1519904350484667</v>
      </c>
      <c r="I12" s="5">
        <f t="shared" si="3"/>
        <v>9.0859443130786897</v>
      </c>
      <c r="J12" s="5">
        <f t="shared" si="4"/>
        <v>-10.466920942049661</v>
      </c>
      <c r="K12" s="1"/>
    </row>
    <row r="13" spans="1:11">
      <c r="A13" s="1"/>
      <c r="B13" s="4" t="s">
        <v>14</v>
      </c>
      <c r="C13" s="5">
        <v>0.52649999999999997</v>
      </c>
      <c r="D13" s="6">
        <v>77.7</v>
      </c>
      <c r="E13" s="6">
        <f t="shared" si="0"/>
        <v>46.020498232168741</v>
      </c>
      <c r="F13" s="6">
        <f t="shared" si="1"/>
        <v>55.034564401875215</v>
      </c>
      <c r="G13" s="6">
        <f>DEGREES(ATAN2(E13-50,F13-50))+45</f>
        <v>173.3241194683977</v>
      </c>
      <c r="H13" s="8">
        <f t="shared" si="2"/>
        <v>-0.92582354964886326</v>
      </c>
      <c r="I13" s="5">
        <f t="shared" si="3"/>
        <v>6.4174194998302285</v>
      </c>
      <c r="J13" s="5">
        <f t="shared" si="4"/>
        <v>-5.9413981009186552</v>
      </c>
      <c r="K13" s="1"/>
    </row>
    <row r="14" spans="1:11">
      <c r="A14" s="1"/>
      <c r="B14" s="7" t="s">
        <v>8</v>
      </c>
      <c r="C14" s="5">
        <f>AVERAGE(C4:C13)</f>
        <v>0.58342000000000005</v>
      </c>
      <c r="D14" s="6">
        <f>AVERAGE(D4:D13)</f>
        <v>72.849999999999994</v>
      </c>
      <c r="E14" s="6">
        <f t="shared" ref="E14:F14" si="5">AVERAGE(E4:E13)</f>
        <v>49.999999999999993</v>
      </c>
      <c r="F14" s="6">
        <f t="shared" si="5"/>
        <v>50.000000000000014</v>
      </c>
      <c r="G14" s="9"/>
      <c r="H14" s="10"/>
      <c r="I14" s="10"/>
      <c r="J14" s="10"/>
      <c r="K14" s="1"/>
    </row>
    <row r="15" spans="1:11">
      <c r="A15" s="1"/>
      <c r="B15" s="7" t="s">
        <v>11</v>
      </c>
      <c r="C15" s="8">
        <f>_xlfn.STDEV.P(C4:C13)</f>
        <v>0.14303298081211871</v>
      </c>
      <c r="D15" s="6">
        <f>_xlfn.STDEV.P(D4:D13)</f>
        <v>9.6334054207222675</v>
      </c>
      <c r="E15" s="6">
        <f t="shared" ref="E15:F15" si="6">_xlfn.STDEV.P(E4:E13)</f>
        <v>10.000000000000043</v>
      </c>
      <c r="F15" s="6">
        <f t="shared" si="6"/>
        <v>9.999999999999913</v>
      </c>
      <c r="G15" s="11"/>
      <c r="H15" s="12"/>
      <c r="I15" s="12"/>
      <c r="J15" s="12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2" t="s">
        <v>21</v>
      </c>
      <c r="D19" s="2" t="s">
        <v>22</v>
      </c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2" t="s">
        <v>27</v>
      </c>
      <c r="D20" s="4" t="s">
        <v>23</v>
      </c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2" t="s">
        <v>28</v>
      </c>
      <c r="D21" s="4" t="s">
        <v>24</v>
      </c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2" t="s">
        <v>29</v>
      </c>
      <c r="D22" s="4" t="s">
        <v>25</v>
      </c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2" t="s">
        <v>30</v>
      </c>
      <c r="D23" s="4" t="s">
        <v>26</v>
      </c>
      <c r="E23" s="1"/>
      <c r="F23" s="1"/>
      <c r="G23" s="1"/>
      <c r="H23" s="1"/>
      <c r="I23" s="1"/>
      <c r="J23" s="1"/>
      <c r="K23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CSグラフ</vt:lpstr>
      <vt:lpstr>改善度指数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2025-09-22T14:04:30Z</dcterms:created>
  <dcterms:modified xsi:type="dcterms:W3CDTF">2025-09-23T05:03:05Z</dcterms:modified>
</cp:coreProperties>
</file>