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filterPrivacy="1"/>
  <xr:revisionPtr revIDLastSave="0" documentId="13_ncr:1_{F0A0628C-B28F-5242-ACEA-9D5AF1EEC06F}" xr6:coauthVersionLast="47" xr6:coauthVersionMax="47" xr10:uidLastSave="{00000000-0000-0000-0000-000000000000}"/>
  <bookViews>
    <workbookView xWindow="180" yWindow="500" windowWidth="25880" windowHeight="15400" xr2:uid="{1130B6C3-37EE-4D44-A233-6BE9B72A2787}"/>
  </bookViews>
  <sheets>
    <sheet name="データ" sheetId="1" r:id="rId1"/>
    <sheet name="分散分析" sheetId="2" r:id="rId2"/>
    <sheet name="水準選定" sheetId="3" r:id="rId3"/>
    <sheet name="要因効果図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3" l="1"/>
  <c r="U8" i="3"/>
  <c r="U7" i="3"/>
  <c r="T8" i="3"/>
  <c r="T7" i="3"/>
  <c r="U4" i="3"/>
  <c r="T4" i="3"/>
  <c r="T3" i="3"/>
  <c r="AL3" i="4"/>
  <c r="AK3" i="4"/>
  <c r="AI3" i="4"/>
  <c r="AH3" i="4"/>
  <c r="AE3" i="4"/>
  <c r="AF3" i="4"/>
  <c r="AC3" i="4"/>
  <c r="AB3" i="4"/>
  <c r="Y3" i="4"/>
  <c r="Z3" i="4"/>
  <c r="W3" i="4"/>
  <c r="T3" i="4"/>
  <c r="V3" i="4"/>
  <c r="S3" i="4"/>
  <c r="C50" i="4"/>
  <c r="B49" i="4"/>
  <c r="B50" i="4" s="1"/>
  <c r="D48" i="4"/>
  <c r="D47" i="4"/>
  <c r="D46" i="4"/>
  <c r="D45" i="4"/>
  <c r="D44" i="4"/>
  <c r="D43" i="4"/>
  <c r="D42" i="4"/>
  <c r="G40" i="4"/>
  <c r="C38" i="4"/>
  <c r="D36" i="4"/>
  <c r="D35" i="4"/>
  <c r="D34" i="4"/>
  <c r="D33" i="4"/>
  <c r="D32" i="4"/>
  <c r="D31" i="4"/>
  <c r="D30" i="4"/>
  <c r="D29" i="4"/>
  <c r="D28" i="4"/>
  <c r="D27" i="4"/>
  <c r="D26" i="4"/>
  <c r="D25" i="4"/>
  <c r="G23" i="4"/>
  <c r="Q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P19" i="4"/>
  <c r="O19" i="4"/>
  <c r="O21" i="4" s="1"/>
  <c r="N19" i="4"/>
  <c r="M19" i="4"/>
  <c r="M21" i="4" s="1"/>
  <c r="L19" i="4"/>
  <c r="L21" i="4" s="1"/>
  <c r="K19" i="4"/>
  <c r="K21" i="4" s="1"/>
  <c r="J19" i="4"/>
  <c r="J21" i="4" s="1"/>
  <c r="I19" i="4"/>
  <c r="I21" i="4" s="1"/>
  <c r="H19" i="4"/>
  <c r="G19" i="4"/>
  <c r="G21" i="4" s="1"/>
  <c r="F19" i="4"/>
  <c r="E19" i="4"/>
  <c r="E21" i="4" s="1"/>
  <c r="D19" i="4"/>
  <c r="D21" i="4" s="1"/>
  <c r="C19" i="4"/>
  <c r="C21" i="4" s="1"/>
  <c r="B19" i="4"/>
  <c r="B21" i="4" s="1"/>
  <c r="C50" i="3"/>
  <c r="B50" i="3"/>
  <c r="B49" i="3"/>
  <c r="D49" i="3" s="1"/>
  <c r="E47" i="3" s="1"/>
  <c r="D48" i="3"/>
  <c r="D47" i="3"/>
  <c r="D46" i="3"/>
  <c r="D45" i="3"/>
  <c r="D44" i="3"/>
  <c r="D43" i="3"/>
  <c r="D42" i="3"/>
  <c r="G40" i="3"/>
  <c r="C38" i="3"/>
  <c r="D36" i="3"/>
  <c r="D35" i="3"/>
  <c r="D34" i="3"/>
  <c r="D33" i="3"/>
  <c r="D32" i="3"/>
  <c r="D31" i="3"/>
  <c r="D30" i="3"/>
  <c r="D29" i="3"/>
  <c r="D28" i="3"/>
  <c r="D27" i="3"/>
  <c r="D26" i="3"/>
  <c r="D25" i="3"/>
  <c r="G23" i="3"/>
  <c r="Q21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P19" i="3"/>
  <c r="O19" i="3"/>
  <c r="O21" i="3" s="1"/>
  <c r="N19" i="3"/>
  <c r="M19" i="3"/>
  <c r="L19" i="3"/>
  <c r="K19" i="3"/>
  <c r="J19" i="3"/>
  <c r="I19" i="3"/>
  <c r="I21" i="3" s="1"/>
  <c r="H19" i="3"/>
  <c r="G19" i="3"/>
  <c r="G21" i="3" s="1"/>
  <c r="F19" i="3"/>
  <c r="E19" i="3"/>
  <c r="D19" i="3"/>
  <c r="C19" i="3"/>
  <c r="B19" i="3"/>
  <c r="G40" i="2"/>
  <c r="E43" i="2"/>
  <c r="E44" i="2"/>
  <c r="E45" i="2"/>
  <c r="E46" i="2"/>
  <c r="E47" i="2"/>
  <c r="E48" i="2"/>
  <c r="E42" i="2"/>
  <c r="D42" i="2"/>
  <c r="B50" i="2"/>
  <c r="B49" i="2"/>
  <c r="D49" i="2" s="1"/>
  <c r="C50" i="2"/>
  <c r="D48" i="2"/>
  <c r="D47" i="2"/>
  <c r="D46" i="2"/>
  <c r="D45" i="2"/>
  <c r="D44" i="2"/>
  <c r="D43" i="2"/>
  <c r="G23" i="2"/>
  <c r="C38" i="2"/>
  <c r="D26" i="2"/>
  <c r="D27" i="2"/>
  <c r="D28" i="2"/>
  <c r="D29" i="2"/>
  <c r="D30" i="2"/>
  <c r="D31" i="2"/>
  <c r="D32" i="2"/>
  <c r="D33" i="2"/>
  <c r="D34" i="2"/>
  <c r="D35" i="2"/>
  <c r="D36" i="2"/>
  <c r="D25" i="2"/>
  <c r="Q21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B20" i="2"/>
  <c r="B19" i="2"/>
  <c r="H21" i="4" l="1"/>
  <c r="P21" i="4"/>
  <c r="F21" i="4"/>
  <c r="N21" i="4"/>
  <c r="B37" i="4" s="1"/>
  <c r="D49" i="4"/>
  <c r="E45" i="4" s="1"/>
  <c r="E45" i="3"/>
  <c r="D21" i="3"/>
  <c r="L21" i="3"/>
  <c r="E46" i="3"/>
  <c r="F21" i="3"/>
  <c r="N21" i="3"/>
  <c r="B37" i="3" s="1"/>
  <c r="H21" i="3"/>
  <c r="P21" i="3"/>
  <c r="B21" i="3"/>
  <c r="J21" i="3"/>
  <c r="E44" i="3"/>
  <c r="C21" i="3"/>
  <c r="K21" i="3"/>
  <c r="E42" i="3"/>
  <c r="E48" i="3"/>
  <c r="E21" i="3"/>
  <c r="M21" i="3"/>
  <c r="E43" i="3"/>
  <c r="L21" i="2"/>
  <c r="D21" i="2"/>
  <c r="B21" i="2"/>
  <c r="O21" i="2"/>
  <c r="G21" i="2"/>
  <c r="M21" i="2"/>
  <c r="E21" i="2"/>
  <c r="K21" i="2"/>
  <c r="C21" i="2"/>
  <c r="J21" i="2"/>
  <c r="I21" i="2"/>
  <c r="P21" i="2"/>
  <c r="H21" i="2"/>
  <c r="N21" i="2"/>
  <c r="F21" i="2"/>
  <c r="D37" i="4" l="1"/>
  <c r="B38" i="4"/>
  <c r="E43" i="4"/>
  <c r="E47" i="4"/>
  <c r="E46" i="4"/>
  <c r="E48" i="4"/>
  <c r="E44" i="4"/>
  <c r="E42" i="4"/>
  <c r="E32" i="4"/>
  <c r="E36" i="4"/>
  <c r="E28" i="4"/>
  <c r="E34" i="4"/>
  <c r="E30" i="4"/>
  <c r="E26" i="4"/>
  <c r="B38" i="3"/>
  <c r="D37" i="3"/>
  <c r="B37" i="2"/>
  <c r="B38" i="2" s="1"/>
  <c r="E27" i="4" l="1"/>
  <c r="E25" i="4"/>
  <c r="E31" i="4"/>
  <c r="E35" i="4"/>
  <c r="E29" i="4"/>
  <c r="E33" i="4"/>
  <c r="E31" i="3"/>
  <c r="E27" i="3"/>
  <c r="E34" i="3"/>
  <c r="E30" i="3"/>
  <c r="E26" i="3"/>
  <c r="E35" i="3"/>
  <c r="E28" i="3"/>
  <c r="E32" i="3"/>
  <c r="E29" i="3"/>
  <c r="E25" i="3"/>
  <c r="E33" i="3"/>
  <c r="E36" i="3"/>
  <c r="D37" i="2"/>
  <c r="E33" i="2" s="1"/>
  <c r="E36" i="2" l="1"/>
  <c r="E28" i="2"/>
  <c r="E30" i="2"/>
  <c r="E32" i="2"/>
  <c r="E29" i="2"/>
  <c r="E25" i="2"/>
  <c r="E31" i="2"/>
  <c r="E27" i="2"/>
  <c r="E34" i="2"/>
  <c r="E35" i="2"/>
  <c r="E26" i="2"/>
</calcChain>
</file>

<file path=xl/sharedStrings.xml><?xml version="1.0" encoding="utf-8"?>
<sst xmlns="http://schemas.openxmlformats.org/spreadsheetml/2006/main" count="235" uniqueCount="61">
  <si>
    <t>c</t>
    <phoneticPr fontId="1"/>
  </si>
  <si>
    <t>a</t>
    <phoneticPr fontId="1"/>
  </si>
  <si>
    <t>ac</t>
    <phoneticPr fontId="1"/>
  </si>
  <si>
    <t>b</t>
    <phoneticPr fontId="1"/>
  </si>
  <si>
    <t>bc</t>
    <phoneticPr fontId="1"/>
  </si>
  <si>
    <t>ab</t>
    <phoneticPr fontId="1"/>
  </si>
  <si>
    <t>df</t>
    <phoneticPr fontId="1"/>
  </si>
  <si>
    <t>d</t>
    <phoneticPr fontId="1"/>
  </si>
  <si>
    <t>cd</t>
    <phoneticPr fontId="1"/>
  </si>
  <si>
    <t>g</t>
    <phoneticPr fontId="1"/>
  </si>
  <si>
    <t>err</t>
    <phoneticPr fontId="1"/>
  </si>
  <si>
    <t>h</t>
    <phoneticPr fontId="1"/>
  </si>
  <si>
    <t>f</t>
    <phoneticPr fontId="1"/>
  </si>
  <si>
    <t>データ</t>
    <phoneticPr fontId="1"/>
  </si>
  <si>
    <t>cg</t>
    <phoneticPr fontId="1"/>
  </si>
  <si>
    <t>cf</t>
    <phoneticPr fontId="1"/>
  </si>
  <si>
    <t>ch</t>
    <phoneticPr fontId="1"/>
  </si>
  <si>
    <t>1の合計</t>
    <rPh sb="2" eb="4">
      <t>ゴウケイ</t>
    </rPh>
    <phoneticPr fontId="1"/>
  </si>
  <si>
    <t>2の合計</t>
    <rPh sb="2" eb="4">
      <t>ゴウケイ</t>
    </rPh>
    <phoneticPr fontId="1"/>
  </si>
  <si>
    <t>平方和</t>
    <rPh sb="0" eb="3">
      <t>ヘイホウワ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</si>
  <si>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</si>
  <si>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</si>
  <si>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</si>
  <si>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</si>
  <si>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</si>
  <si>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</si>
  <si>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</si>
  <si>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Error</t>
    <phoneticPr fontId="1"/>
  </si>
  <si>
    <t>合計</t>
    <rPh sb="0" eb="2">
      <t>ゴウケイ</t>
    </rPh>
    <phoneticPr fontId="1"/>
  </si>
  <si>
    <t>ST</t>
    <phoneticPr fontId="1"/>
  </si>
  <si>
    <t>V</t>
    <phoneticPr fontId="1"/>
  </si>
  <si>
    <t>実験No.</t>
    <rPh sb="0" eb="2">
      <t>ジッケン</t>
    </rPh>
    <phoneticPr fontId="1"/>
  </si>
  <si>
    <t>因子</t>
  </si>
  <si>
    <t>因子</t>
    <rPh sb="0" eb="2">
      <t>インシ</t>
    </rPh>
    <phoneticPr fontId="1"/>
  </si>
  <si>
    <t>A×C</t>
    <phoneticPr fontId="1"/>
  </si>
  <si>
    <t>B×C</t>
    <phoneticPr fontId="1"/>
  </si>
  <si>
    <t>A×B</t>
    <phoneticPr fontId="1"/>
  </si>
  <si>
    <t>D×F</t>
    <phoneticPr fontId="1"/>
  </si>
  <si>
    <t>C×D</t>
    <phoneticPr fontId="1"/>
  </si>
  <si>
    <t>自由度１，３信頼度0.05のF値→</t>
    <rPh sb="0" eb="3">
      <t>ジユウド</t>
    </rPh>
    <rPh sb="6" eb="9">
      <t>シンライド</t>
    </rPh>
    <rPh sb="15" eb="16">
      <t>チ</t>
    </rPh>
    <phoneticPr fontId="1"/>
  </si>
  <si>
    <t>←有意差あり</t>
    <rPh sb="1" eb="4">
      <t>ユウイサ</t>
    </rPh>
    <phoneticPr fontId="1"/>
  </si>
  <si>
    <t>自由度１，8信頼度0.05のF値→</t>
    <rPh sb="0" eb="3">
      <t>ジユウド</t>
    </rPh>
    <rPh sb="6" eb="9">
      <t>シンライド</t>
    </rPh>
    <rPh sb="15" eb="16">
      <t>チ</t>
    </rPh>
    <phoneticPr fontId="1"/>
  </si>
  <si>
    <t>←高度に有意差あり</t>
    <rPh sb="1" eb="3">
      <t>コウド</t>
    </rPh>
    <rPh sb="4" eb="7">
      <t>ユウイサ</t>
    </rPh>
    <phoneticPr fontId="1"/>
  </si>
  <si>
    <t>A1</t>
    <phoneticPr fontId="1"/>
  </si>
  <si>
    <t>A2</t>
  </si>
  <si>
    <t>A2</t>
    <phoneticPr fontId="1"/>
  </si>
  <si>
    <t>B1</t>
    <phoneticPr fontId="1"/>
  </si>
  <si>
    <t>B2</t>
  </si>
  <si>
    <t>B2</t>
    <phoneticPr fontId="1"/>
  </si>
  <si>
    <t>D1</t>
    <phoneticPr fontId="1"/>
  </si>
  <si>
    <t>D2</t>
  </si>
  <si>
    <t>D2</t>
    <phoneticPr fontId="1"/>
  </si>
  <si>
    <t>C1</t>
    <phoneticPr fontId="1"/>
  </si>
  <si>
    <t>C2</t>
  </si>
  <si>
    <t>C2</t>
    <phoneticPr fontId="1"/>
  </si>
  <si>
    <t>F1</t>
    <phoneticPr fontId="1"/>
  </si>
  <si>
    <t>F2</t>
  </si>
  <si>
    <t>A×B-1</t>
    <phoneticPr fontId="1"/>
  </si>
  <si>
    <t>A×B-2</t>
  </si>
  <si>
    <t>C×D-1</t>
    <phoneticPr fontId="1"/>
  </si>
  <si>
    <t>C×D-2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</si>
</sst>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要因効果図!$S$2:$AL$2</c:f>
              <c:strCache>
                <c:ptCount val="20"/>
                <c:pt idx="0">
                  <c:v>A1</c:v>
                </c:pt>
                <c:pt idx="1">
                  <c:v>A2</c:v>
                </c:pt>
                <c:pt idx="3">
                  <c:v>B1</c:v>
                </c:pt>
                <c:pt idx="4">
                  <c:v>B2</c:v>
                </c:pt>
                <c:pt idx="6">
                  <c:v>C1</c:v>
                </c:pt>
                <c:pt idx="7">
                  <c:v>C2</c:v>
                </c:pt>
                <c:pt idx="9">
                  <c:v>D1</c:v>
                </c:pt>
                <c:pt idx="10">
                  <c:v>D2</c:v>
                </c:pt>
                <c:pt idx="12">
                  <c:v>F1</c:v>
                </c:pt>
                <c:pt idx="13">
                  <c:v>F2</c:v>
                </c:pt>
                <c:pt idx="15">
                  <c:v>A×B-1</c:v>
                </c:pt>
                <c:pt idx="16">
                  <c:v>A×B-2</c:v>
                </c:pt>
                <c:pt idx="18">
                  <c:v>C×D-1</c:v>
                </c:pt>
                <c:pt idx="19">
                  <c:v>C×D-2</c:v>
                </c:pt>
              </c:strCache>
            </c:strRef>
          </c:cat>
          <c:val>
            <c:numRef>
              <c:f>要因効果図!$S$3:$AL$3</c:f>
              <c:numCache>
                <c:formatCode>General</c:formatCode>
                <c:ptCount val="20"/>
                <c:pt idx="0">
                  <c:v>38</c:v>
                </c:pt>
                <c:pt idx="1">
                  <c:v>26.5</c:v>
                </c:pt>
                <c:pt idx="3">
                  <c:v>28.25</c:v>
                </c:pt>
                <c:pt idx="4">
                  <c:v>36.25</c:v>
                </c:pt>
                <c:pt idx="6">
                  <c:v>34.25</c:v>
                </c:pt>
                <c:pt idx="7">
                  <c:v>30.25</c:v>
                </c:pt>
                <c:pt idx="9">
                  <c:v>27</c:v>
                </c:pt>
                <c:pt idx="10">
                  <c:v>37.5</c:v>
                </c:pt>
                <c:pt idx="12">
                  <c:v>28</c:v>
                </c:pt>
                <c:pt idx="13">
                  <c:v>36.5</c:v>
                </c:pt>
                <c:pt idx="15" formatCode="0.0">
                  <c:v>28.25</c:v>
                </c:pt>
                <c:pt idx="16" formatCode="0.0">
                  <c:v>36.25</c:v>
                </c:pt>
                <c:pt idx="18" formatCode="0.0">
                  <c:v>26.75</c:v>
                </c:pt>
                <c:pt idx="19" formatCode="0.0">
                  <c:v>37.75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5-42AE-9F8F-5FA257ACC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431328"/>
        <c:axId val="1393430848"/>
      </c:lineChart>
      <c:catAx>
        <c:axId val="139343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28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393430848"/>
        <c:crosses val="autoZero"/>
        <c:auto val="1"/>
        <c:lblAlgn val="ctr"/>
        <c:lblOffset val="100"/>
        <c:noMultiLvlLbl val="0"/>
      </c:catAx>
      <c:valAx>
        <c:axId val="139343084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平均値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39343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162000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59872</xdr:colOff>
      <xdr:row>8</xdr:row>
      <xdr:rowOff>54428</xdr:rowOff>
    </xdr:from>
    <xdr:to>
      <xdr:col>23</xdr:col>
      <xdr:colOff>87178</xdr:colOff>
      <xdr:row>20</xdr:row>
      <xdr:rowOff>114357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89AA386-913C-7291-AB25-2793BB59E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9572" y="1311728"/>
          <a:ext cx="3510735" cy="2215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163285</xdr:colOff>
      <xdr:row>4</xdr:row>
      <xdr:rowOff>141521</xdr:rowOff>
    </xdr:from>
    <xdr:to>
      <xdr:col>36</xdr:col>
      <xdr:colOff>342900</xdr:colOff>
      <xdr:row>20</xdr:row>
      <xdr:rowOff>10892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075DCC0-BDAD-5180-EC15-89253E5F40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B7C16-0E3A-4A1D-B5C5-B74972FDD40E}">
  <dimension ref="A1:Q21"/>
  <sheetViews>
    <sheetView tabSelected="1" workbookViewId="0">
      <selection activeCell="R22" sqref="R22"/>
    </sheetView>
  </sheetViews>
  <sheetFormatPr baseColWidth="10" defaultColWidth="8.83203125" defaultRowHeight="15"/>
  <cols>
    <col min="2" max="16" width="4.1640625" customWidth="1"/>
    <col min="17" max="17" width="6.5" bestFit="1" customWidth="1"/>
  </cols>
  <sheetData>
    <row r="1" spans="1:17">
      <c r="A1" s="14" t="s">
        <v>31</v>
      </c>
      <c r="B1" s="14" t="s">
        <v>33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 t="s">
        <v>13</v>
      </c>
    </row>
    <row r="2" spans="1:17">
      <c r="A2" s="14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14"/>
    </row>
    <row r="3" spans="1:17">
      <c r="A3" s="2">
        <v>1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16</v>
      </c>
    </row>
    <row r="4" spans="1:17">
      <c r="A4" s="2">
        <v>2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2</v>
      </c>
      <c r="J4" s="2">
        <v>2</v>
      </c>
      <c r="K4" s="2">
        <v>2</v>
      </c>
      <c r="L4" s="2">
        <v>2</v>
      </c>
      <c r="M4" s="2">
        <v>2</v>
      </c>
      <c r="N4" s="2">
        <v>2</v>
      </c>
      <c r="O4" s="2">
        <v>2</v>
      </c>
      <c r="P4" s="2">
        <v>2</v>
      </c>
      <c r="Q4" s="2">
        <v>38</v>
      </c>
    </row>
    <row r="5" spans="1:17">
      <c r="A5" s="2">
        <v>3</v>
      </c>
      <c r="B5" s="2">
        <v>1</v>
      </c>
      <c r="C5" s="2">
        <v>1</v>
      </c>
      <c r="D5" s="2">
        <v>1</v>
      </c>
      <c r="E5" s="2">
        <v>2</v>
      </c>
      <c r="F5" s="2">
        <v>2</v>
      </c>
      <c r="G5" s="2">
        <v>2</v>
      </c>
      <c r="H5" s="2">
        <v>2</v>
      </c>
      <c r="I5" s="2">
        <v>1</v>
      </c>
      <c r="J5" s="2">
        <v>1</v>
      </c>
      <c r="K5" s="2">
        <v>1</v>
      </c>
      <c r="L5" s="2">
        <v>1</v>
      </c>
      <c r="M5" s="2">
        <v>2</v>
      </c>
      <c r="N5" s="2">
        <v>2</v>
      </c>
      <c r="O5" s="2">
        <v>2</v>
      </c>
      <c r="P5" s="2">
        <v>2</v>
      </c>
      <c r="Q5" s="2">
        <v>38</v>
      </c>
    </row>
    <row r="6" spans="1:17">
      <c r="A6" s="2">
        <v>4</v>
      </c>
      <c r="B6" s="2">
        <v>1</v>
      </c>
      <c r="C6" s="2">
        <v>1</v>
      </c>
      <c r="D6" s="2">
        <v>1</v>
      </c>
      <c r="E6" s="2">
        <v>2</v>
      </c>
      <c r="F6" s="2">
        <v>2</v>
      </c>
      <c r="G6" s="2">
        <v>2</v>
      </c>
      <c r="H6" s="2">
        <v>2</v>
      </c>
      <c r="I6" s="2">
        <v>2</v>
      </c>
      <c r="J6" s="2">
        <v>2</v>
      </c>
      <c r="K6" s="2">
        <v>2</v>
      </c>
      <c r="L6" s="2">
        <v>2</v>
      </c>
      <c r="M6" s="2">
        <v>1</v>
      </c>
      <c r="N6" s="2">
        <v>1</v>
      </c>
      <c r="O6" s="2">
        <v>1</v>
      </c>
      <c r="P6" s="2">
        <v>1</v>
      </c>
      <c r="Q6" s="2">
        <v>58</v>
      </c>
    </row>
    <row r="7" spans="1:17">
      <c r="A7" s="2">
        <v>5</v>
      </c>
      <c r="B7" s="2">
        <v>1</v>
      </c>
      <c r="C7" s="2">
        <v>2</v>
      </c>
      <c r="D7" s="2">
        <v>2</v>
      </c>
      <c r="E7" s="2">
        <v>1</v>
      </c>
      <c r="F7" s="2">
        <v>1</v>
      </c>
      <c r="G7" s="2">
        <v>2</v>
      </c>
      <c r="H7" s="2">
        <v>2</v>
      </c>
      <c r="I7" s="2">
        <v>1</v>
      </c>
      <c r="J7" s="2">
        <v>1</v>
      </c>
      <c r="K7" s="2">
        <v>2</v>
      </c>
      <c r="L7" s="2">
        <v>2</v>
      </c>
      <c r="M7" s="2">
        <v>1</v>
      </c>
      <c r="N7" s="2">
        <v>1</v>
      </c>
      <c r="O7" s="2">
        <v>2</v>
      </c>
      <c r="P7" s="2">
        <v>2</v>
      </c>
      <c r="Q7" s="2">
        <v>19</v>
      </c>
    </row>
    <row r="8" spans="1:17">
      <c r="A8" s="2">
        <v>6</v>
      </c>
      <c r="B8" s="2">
        <v>1</v>
      </c>
      <c r="C8" s="2">
        <v>2</v>
      </c>
      <c r="D8" s="2">
        <v>2</v>
      </c>
      <c r="E8" s="2">
        <v>1</v>
      </c>
      <c r="F8" s="2">
        <v>1</v>
      </c>
      <c r="G8" s="2">
        <v>2</v>
      </c>
      <c r="H8" s="2">
        <v>2</v>
      </c>
      <c r="I8" s="2">
        <v>2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1</v>
      </c>
      <c r="P8" s="2">
        <v>1</v>
      </c>
      <c r="Q8" s="2">
        <v>27</v>
      </c>
    </row>
    <row r="9" spans="1:17">
      <c r="A9" s="2">
        <v>7</v>
      </c>
      <c r="B9" s="2">
        <v>1</v>
      </c>
      <c r="C9" s="2">
        <v>2</v>
      </c>
      <c r="D9" s="2">
        <v>2</v>
      </c>
      <c r="E9" s="2">
        <v>2</v>
      </c>
      <c r="F9" s="2">
        <v>2</v>
      </c>
      <c r="G9" s="2">
        <v>1</v>
      </c>
      <c r="H9" s="2">
        <v>1</v>
      </c>
      <c r="I9" s="2">
        <v>1</v>
      </c>
      <c r="J9" s="2">
        <v>1</v>
      </c>
      <c r="K9" s="2">
        <v>2</v>
      </c>
      <c r="L9" s="2">
        <v>2</v>
      </c>
      <c r="M9" s="2">
        <v>2</v>
      </c>
      <c r="N9" s="2">
        <v>2</v>
      </c>
      <c r="O9" s="2">
        <v>1</v>
      </c>
      <c r="P9" s="2">
        <v>1</v>
      </c>
      <c r="Q9" s="2">
        <v>5</v>
      </c>
    </row>
    <row r="10" spans="1:17">
      <c r="A10" s="2">
        <v>8</v>
      </c>
      <c r="B10" s="2">
        <v>1</v>
      </c>
      <c r="C10" s="2">
        <v>2</v>
      </c>
      <c r="D10" s="2">
        <v>2</v>
      </c>
      <c r="E10" s="2">
        <v>2</v>
      </c>
      <c r="F10" s="2">
        <v>2</v>
      </c>
      <c r="G10" s="2">
        <v>1</v>
      </c>
      <c r="H10" s="2">
        <v>1</v>
      </c>
      <c r="I10" s="2">
        <v>2</v>
      </c>
      <c r="J10" s="2">
        <v>2</v>
      </c>
      <c r="K10" s="2">
        <v>1</v>
      </c>
      <c r="L10" s="2">
        <v>1</v>
      </c>
      <c r="M10" s="2">
        <v>1</v>
      </c>
      <c r="N10" s="2">
        <v>1</v>
      </c>
      <c r="O10" s="2">
        <v>2</v>
      </c>
      <c r="P10" s="2">
        <v>2</v>
      </c>
      <c r="Q10" s="2">
        <v>41</v>
      </c>
    </row>
    <row r="11" spans="1:17">
      <c r="A11" s="2">
        <v>9</v>
      </c>
      <c r="B11" s="2">
        <v>2</v>
      </c>
      <c r="C11" s="2">
        <v>1</v>
      </c>
      <c r="D11" s="2">
        <v>2</v>
      </c>
      <c r="E11" s="2">
        <v>1</v>
      </c>
      <c r="F11" s="2">
        <v>2</v>
      </c>
      <c r="G11" s="2">
        <v>1</v>
      </c>
      <c r="H11" s="2">
        <v>2</v>
      </c>
      <c r="I11" s="2">
        <v>1</v>
      </c>
      <c r="J11" s="2">
        <v>2</v>
      </c>
      <c r="K11" s="2">
        <v>1</v>
      </c>
      <c r="L11" s="2">
        <v>2</v>
      </c>
      <c r="M11" s="2">
        <v>1</v>
      </c>
      <c r="N11" s="2">
        <v>2</v>
      </c>
      <c r="O11" s="2">
        <v>1</v>
      </c>
      <c r="P11" s="2">
        <v>2</v>
      </c>
      <c r="Q11" s="2">
        <v>41</v>
      </c>
    </row>
    <row r="12" spans="1:17">
      <c r="A12" s="2">
        <v>10</v>
      </c>
      <c r="B12" s="2">
        <v>2</v>
      </c>
      <c r="C12" s="2">
        <v>1</v>
      </c>
      <c r="D12" s="2">
        <v>2</v>
      </c>
      <c r="E12" s="2">
        <v>1</v>
      </c>
      <c r="F12" s="2">
        <v>2</v>
      </c>
      <c r="G12" s="2">
        <v>1</v>
      </c>
      <c r="H12" s="2">
        <v>2</v>
      </c>
      <c r="I12" s="2">
        <v>2</v>
      </c>
      <c r="J12" s="2">
        <v>1</v>
      </c>
      <c r="K12" s="2">
        <v>2</v>
      </c>
      <c r="L12" s="2">
        <v>1</v>
      </c>
      <c r="M12" s="2">
        <v>2</v>
      </c>
      <c r="N12" s="2">
        <v>1</v>
      </c>
      <c r="O12" s="2">
        <v>2</v>
      </c>
      <c r="P12" s="2">
        <v>1</v>
      </c>
      <c r="Q12" s="2">
        <v>25</v>
      </c>
    </row>
    <row r="13" spans="1:17">
      <c r="A13" s="2">
        <v>11</v>
      </c>
      <c r="B13" s="2">
        <v>2</v>
      </c>
      <c r="C13" s="2">
        <v>1</v>
      </c>
      <c r="D13" s="2">
        <v>2</v>
      </c>
      <c r="E13" s="2">
        <v>2</v>
      </c>
      <c r="F13" s="2">
        <v>1</v>
      </c>
      <c r="G13" s="2">
        <v>2</v>
      </c>
      <c r="H13" s="2">
        <v>1</v>
      </c>
      <c r="I13" s="2">
        <v>1</v>
      </c>
      <c r="J13" s="2">
        <v>2</v>
      </c>
      <c r="K13" s="2">
        <v>1</v>
      </c>
      <c r="L13" s="2">
        <v>2</v>
      </c>
      <c r="M13" s="2">
        <v>2</v>
      </c>
      <c r="N13" s="2">
        <v>1</v>
      </c>
      <c r="O13" s="2">
        <v>2</v>
      </c>
      <c r="P13" s="2">
        <v>1</v>
      </c>
      <c r="Q13" s="2">
        <v>43</v>
      </c>
    </row>
    <row r="14" spans="1:17">
      <c r="A14" s="2">
        <v>12</v>
      </c>
      <c r="B14" s="2">
        <v>2</v>
      </c>
      <c r="C14" s="2">
        <v>1</v>
      </c>
      <c r="D14" s="2">
        <v>2</v>
      </c>
      <c r="E14" s="2">
        <v>2</v>
      </c>
      <c r="F14" s="2">
        <v>1</v>
      </c>
      <c r="G14" s="2">
        <v>2</v>
      </c>
      <c r="H14" s="2">
        <v>1</v>
      </c>
      <c r="I14" s="2">
        <v>2</v>
      </c>
      <c r="J14" s="2">
        <v>1</v>
      </c>
      <c r="K14" s="2">
        <v>2</v>
      </c>
      <c r="L14" s="2">
        <v>1</v>
      </c>
      <c r="M14" s="2">
        <v>1</v>
      </c>
      <c r="N14" s="2">
        <v>2</v>
      </c>
      <c r="O14" s="2">
        <v>1</v>
      </c>
      <c r="P14" s="2">
        <v>2</v>
      </c>
      <c r="Q14" s="2">
        <v>45</v>
      </c>
    </row>
    <row r="15" spans="1:17">
      <c r="A15" s="2">
        <v>13</v>
      </c>
      <c r="B15" s="2">
        <v>2</v>
      </c>
      <c r="C15" s="2">
        <v>2</v>
      </c>
      <c r="D15" s="2">
        <v>1</v>
      </c>
      <c r="E15" s="2">
        <v>1</v>
      </c>
      <c r="F15" s="2">
        <v>2</v>
      </c>
      <c r="G15" s="2">
        <v>2</v>
      </c>
      <c r="H15" s="2">
        <v>1</v>
      </c>
      <c r="I15" s="2">
        <v>1</v>
      </c>
      <c r="J15" s="2">
        <v>2</v>
      </c>
      <c r="K15" s="2">
        <v>2</v>
      </c>
      <c r="L15" s="2">
        <v>1</v>
      </c>
      <c r="M15" s="2">
        <v>1</v>
      </c>
      <c r="N15" s="2">
        <v>2</v>
      </c>
      <c r="O15" s="2">
        <v>2</v>
      </c>
      <c r="P15" s="2">
        <v>1</v>
      </c>
      <c r="Q15" s="2">
        <v>22</v>
      </c>
    </row>
    <row r="16" spans="1:17">
      <c r="A16" s="2">
        <v>14</v>
      </c>
      <c r="B16" s="2">
        <v>2</v>
      </c>
      <c r="C16" s="2">
        <v>2</v>
      </c>
      <c r="D16" s="2">
        <v>1</v>
      </c>
      <c r="E16" s="2">
        <v>1</v>
      </c>
      <c r="F16" s="2">
        <v>2</v>
      </c>
      <c r="G16" s="2">
        <v>2</v>
      </c>
      <c r="H16" s="2">
        <v>1</v>
      </c>
      <c r="I16" s="2">
        <v>2</v>
      </c>
      <c r="J16" s="2">
        <v>1</v>
      </c>
      <c r="K16" s="2">
        <v>1</v>
      </c>
      <c r="L16" s="2">
        <v>2</v>
      </c>
      <c r="M16" s="2">
        <v>2</v>
      </c>
      <c r="N16" s="2">
        <v>1</v>
      </c>
      <c r="O16" s="2">
        <v>1</v>
      </c>
      <c r="P16" s="2">
        <v>2</v>
      </c>
      <c r="Q16" s="2">
        <v>38</v>
      </c>
    </row>
    <row r="17" spans="1:17">
      <c r="A17" s="2">
        <v>15</v>
      </c>
      <c r="B17" s="2">
        <v>2</v>
      </c>
      <c r="C17" s="2">
        <v>2</v>
      </c>
      <c r="D17" s="2">
        <v>1</v>
      </c>
      <c r="E17" s="2">
        <v>2</v>
      </c>
      <c r="F17" s="2">
        <v>1</v>
      </c>
      <c r="G17" s="2">
        <v>1</v>
      </c>
      <c r="H17" s="2">
        <v>2</v>
      </c>
      <c r="I17" s="2">
        <v>1</v>
      </c>
      <c r="J17" s="2">
        <v>2</v>
      </c>
      <c r="K17" s="2">
        <v>2</v>
      </c>
      <c r="L17" s="2">
        <v>1</v>
      </c>
      <c r="M17" s="2">
        <v>2</v>
      </c>
      <c r="N17" s="2">
        <v>1</v>
      </c>
      <c r="O17" s="2">
        <v>1</v>
      </c>
      <c r="P17" s="2">
        <v>2</v>
      </c>
      <c r="Q17" s="2">
        <v>32</v>
      </c>
    </row>
    <row r="18" spans="1:17">
      <c r="A18" s="2">
        <v>16</v>
      </c>
      <c r="B18" s="2">
        <v>2</v>
      </c>
      <c r="C18" s="2">
        <v>2</v>
      </c>
      <c r="D18" s="2">
        <v>1</v>
      </c>
      <c r="E18" s="2">
        <v>2</v>
      </c>
      <c r="F18" s="2">
        <v>1</v>
      </c>
      <c r="G18" s="2">
        <v>1</v>
      </c>
      <c r="H18" s="2">
        <v>2</v>
      </c>
      <c r="I18" s="2">
        <v>2</v>
      </c>
      <c r="J18" s="2">
        <v>1</v>
      </c>
      <c r="K18" s="2">
        <v>1</v>
      </c>
      <c r="L18" s="2">
        <v>2</v>
      </c>
      <c r="M18" s="2">
        <v>1</v>
      </c>
      <c r="N18" s="2">
        <v>2</v>
      </c>
      <c r="O18" s="2">
        <v>2</v>
      </c>
      <c r="P18" s="2">
        <v>1</v>
      </c>
      <c r="Q18" s="2">
        <v>28</v>
      </c>
    </row>
    <row r="19" spans="1:17">
      <c r="L19" t="s">
        <v>14</v>
      </c>
      <c r="N19" t="s">
        <v>16</v>
      </c>
      <c r="O19" t="s">
        <v>15</v>
      </c>
    </row>
    <row r="20" spans="1:17">
      <c r="B20" t="s">
        <v>0</v>
      </c>
      <c r="C20" t="s">
        <v>1</v>
      </c>
      <c r="D20" t="s">
        <v>2</v>
      </c>
      <c r="E20" t="s">
        <v>3</v>
      </c>
      <c r="F20" t="s">
        <v>4</v>
      </c>
      <c r="G20" t="s">
        <v>5</v>
      </c>
      <c r="H20" t="s">
        <v>6</v>
      </c>
      <c r="I20" t="s">
        <v>7</v>
      </c>
      <c r="J20" t="s">
        <v>8</v>
      </c>
      <c r="K20" t="s">
        <v>9</v>
      </c>
      <c r="L20" t="s">
        <v>10</v>
      </c>
      <c r="M20" t="s">
        <v>11</v>
      </c>
      <c r="N20" t="s">
        <v>10</v>
      </c>
      <c r="O20" t="s">
        <v>10</v>
      </c>
      <c r="P20" t="s">
        <v>12</v>
      </c>
    </row>
    <row r="21" spans="1:17">
      <c r="B21">
        <v>1</v>
      </c>
      <c r="C21">
        <v>2</v>
      </c>
      <c r="D21">
        <v>3</v>
      </c>
      <c r="E21">
        <v>4</v>
      </c>
      <c r="F21">
        <v>5</v>
      </c>
      <c r="G21">
        <v>6</v>
      </c>
      <c r="H21">
        <v>7</v>
      </c>
      <c r="I21">
        <v>8</v>
      </c>
      <c r="J21">
        <v>9</v>
      </c>
      <c r="K21">
        <v>10</v>
      </c>
      <c r="L21">
        <v>11</v>
      </c>
      <c r="M21">
        <v>12</v>
      </c>
      <c r="N21">
        <v>13</v>
      </c>
      <c r="O21">
        <v>14</v>
      </c>
      <c r="P21">
        <v>15</v>
      </c>
    </row>
  </sheetData>
  <mergeCells count="3">
    <mergeCell ref="B1:P1"/>
    <mergeCell ref="A1:A2"/>
    <mergeCell ref="Q1:Q2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0402F-87E7-4F17-9B3F-7CF2B0AF5EA5}">
  <dimension ref="A1:Q50"/>
  <sheetViews>
    <sheetView workbookViewId="0">
      <pane ySplit="2" topLeftCell="A31" activePane="bottomLeft" state="frozen"/>
      <selection pane="bottomLeft" activeCell="Q3" sqref="Q3:Q4"/>
    </sheetView>
  </sheetViews>
  <sheetFormatPr baseColWidth="10" defaultColWidth="8.83203125" defaultRowHeight="15"/>
  <cols>
    <col min="2" max="16" width="6.6640625" customWidth="1"/>
    <col min="17" max="17" width="6.5" bestFit="1" customWidth="1"/>
    <col min="18" max="18" width="6.5" customWidth="1"/>
    <col min="19" max="19" width="2" bestFit="1" customWidth="1"/>
    <col min="20" max="24" width="2.1640625" bestFit="1" customWidth="1"/>
  </cols>
  <sheetData>
    <row r="1" spans="1:17">
      <c r="A1" s="14" t="s">
        <v>31</v>
      </c>
      <c r="B1" s="15" t="s">
        <v>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  <c r="Q1" s="18" t="s">
        <v>13</v>
      </c>
    </row>
    <row r="2" spans="1:17">
      <c r="A2" s="14"/>
      <c r="B2" s="2" t="s">
        <v>22</v>
      </c>
      <c r="C2" s="2" t="s">
        <v>20</v>
      </c>
      <c r="D2" s="2" t="s">
        <v>34</v>
      </c>
      <c r="E2" s="2" t="s">
        <v>21</v>
      </c>
      <c r="F2" s="2" t="s">
        <v>35</v>
      </c>
      <c r="G2" s="2" t="s">
        <v>36</v>
      </c>
      <c r="H2" s="2" t="s">
        <v>37</v>
      </c>
      <c r="I2" s="2" t="s">
        <v>23</v>
      </c>
      <c r="J2" s="2" t="s">
        <v>38</v>
      </c>
      <c r="K2" s="2" t="s">
        <v>25</v>
      </c>
      <c r="L2" s="2" t="s">
        <v>10</v>
      </c>
      <c r="M2" s="2" t="s">
        <v>26</v>
      </c>
      <c r="N2" s="2" t="s">
        <v>10</v>
      </c>
      <c r="O2" s="2" t="s">
        <v>10</v>
      </c>
      <c r="P2" s="2" t="s">
        <v>24</v>
      </c>
      <c r="Q2" s="19"/>
    </row>
    <row r="3" spans="1:17">
      <c r="A3" s="2">
        <v>1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16</v>
      </c>
    </row>
    <row r="4" spans="1:17">
      <c r="A4" s="2">
        <v>2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2</v>
      </c>
      <c r="J4" s="2">
        <v>2</v>
      </c>
      <c r="K4" s="2">
        <v>2</v>
      </c>
      <c r="L4" s="2">
        <v>2</v>
      </c>
      <c r="M4" s="2">
        <v>2</v>
      </c>
      <c r="N4" s="2">
        <v>2</v>
      </c>
      <c r="O4" s="2">
        <v>2</v>
      </c>
      <c r="P4" s="2">
        <v>2</v>
      </c>
      <c r="Q4" s="2">
        <v>38</v>
      </c>
    </row>
    <row r="5" spans="1:17">
      <c r="A5" s="2">
        <v>3</v>
      </c>
      <c r="B5" s="2">
        <v>1</v>
      </c>
      <c r="C5" s="2">
        <v>1</v>
      </c>
      <c r="D5" s="2">
        <v>1</v>
      </c>
      <c r="E5" s="2">
        <v>2</v>
      </c>
      <c r="F5" s="2">
        <v>2</v>
      </c>
      <c r="G5" s="2">
        <v>2</v>
      </c>
      <c r="H5" s="2">
        <v>2</v>
      </c>
      <c r="I5" s="2">
        <v>1</v>
      </c>
      <c r="J5" s="2">
        <v>1</v>
      </c>
      <c r="K5" s="2">
        <v>1</v>
      </c>
      <c r="L5" s="2">
        <v>1</v>
      </c>
      <c r="M5" s="2">
        <v>2</v>
      </c>
      <c r="N5" s="2">
        <v>2</v>
      </c>
      <c r="O5" s="2">
        <v>2</v>
      </c>
      <c r="P5" s="2">
        <v>2</v>
      </c>
      <c r="Q5" s="2">
        <v>38</v>
      </c>
    </row>
    <row r="6" spans="1:17">
      <c r="A6" s="2">
        <v>4</v>
      </c>
      <c r="B6" s="2">
        <v>1</v>
      </c>
      <c r="C6" s="2">
        <v>1</v>
      </c>
      <c r="D6" s="2">
        <v>1</v>
      </c>
      <c r="E6" s="2">
        <v>2</v>
      </c>
      <c r="F6" s="2">
        <v>2</v>
      </c>
      <c r="G6" s="2">
        <v>2</v>
      </c>
      <c r="H6" s="2">
        <v>2</v>
      </c>
      <c r="I6" s="2">
        <v>2</v>
      </c>
      <c r="J6" s="2">
        <v>2</v>
      </c>
      <c r="K6" s="2">
        <v>2</v>
      </c>
      <c r="L6" s="2">
        <v>2</v>
      </c>
      <c r="M6" s="2">
        <v>1</v>
      </c>
      <c r="N6" s="2">
        <v>1</v>
      </c>
      <c r="O6" s="2">
        <v>1</v>
      </c>
      <c r="P6" s="2">
        <v>1</v>
      </c>
      <c r="Q6" s="2">
        <v>58</v>
      </c>
    </row>
    <row r="7" spans="1:17">
      <c r="A7" s="2">
        <v>5</v>
      </c>
      <c r="B7" s="2">
        <v>1</v>
      </c>
      <c r="C7" s="2">
        <v>2</v>
      </c>
      <c r="D7" s="2">
        <v>2</v>
      </c>
      <c r="E7" s="2">
        <v>1</v>
      </c>
      <c r="F7" s="2">
        <v>1</v>
      </c>
      <c r="G7" s="2">
        <v>2</v>
      </c>
      <c r="H7" s="2">
        <v>2</v>
      </c>
      <c r="I7" s="2">
        <v>1</v>
      </c>
      <c r="J7" s="2">
        <v>1</v>
      </c>
      <c r="K7" s="2">
        <v>2</v>
      </c>
      <c r="L7" s="2">
        <v>2</v>
      </c>
      <c r="M7" s="2">
        <v>1</v>
      </c>
      <c r="N7" s="2">
        <v>1</v>
      </c>
      <c r="O7" s="2">
        <v>2</v>
      </c>
      <c r="P7" s="2">
        <v>2</v>
      </c>
      <c r="Q7" s="2">
        <v>19</v>
      </c>
    </row>
    <row r="8" spans="1:17">
      <c r="A8" s="2">
        <v>6</v>
      </c>
      <c r="B8" s="2">
        <v>1</v>
      </c>
      <c r="C8" s="2">
        <v>2</v>
      </c>
      <c r="D8" s="2">
        <v>2</v>
      </c>
      <c r="E8" s="2">
        <v>1</v>
      </c>
      <c r="F8" s="2">
        <v>1</v>
      </c>
      <c r="G8" s="2">
        <v>2</v>
      </c>
      <c r="H8" s="2">
        <v>2</v>
      </c>
      <c r="I8" s="2">
        <v>2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1</v>
      </c>
      <c r="P8" s="2">
        <v>1</v>
      </c>
      <c r="Q8" s="2">
        <v>27</v>
      </c>
    </row>
    <row r="9" spans="1:17">
      <c r="A9" s="2">
        <v>7</v>
      </c>
      <c r="B9" s="2">
        <v>1</v>
      </c>
      <c r="C9" s="2">
        <v>2</v>
      </c>
      <c r="D9" s="2">
        <v>2</v>
      </c>
      <c r="E9" s="2">
        <v>2</v>
      </c>
      <c r="F9" s="2">
        <v>2</v>
      </c>
      <c r="G9" s="2">
        <v>1</v>
      </c>
      <c r="H9" s="2">
        <v>1</v>
      </c>
      <c r="I9" s="2">
        <v>1</v>
      </c>
      <c r="J9" s="2">
        <v>1</v>
      </c>
      <c r="K9" s="2">
        <v>2</v>
      </c>
      <c r="L9" s="2">
        <v>2</v>
      </c>
      <c r="M9" s="2">
        <v>2</v>
      </c>
      <c r="N9" s="2">
        <v>2</v>
      </c>
      <c r="O9" s="2">
        <v>1</v>
      </c>
      <c r="P9" s="2">
        <v>1</v>
      </c>
      <c r="Q9" s="2">
        <v>5</v>
      </c>
    </row>
    <row r="10" spans="1:17">
      <c r="A10" s="2">
        <v>8</v>
      </c>
      <c r="B10" s="2">
        <v>1</v>
      </c>
      <c r="C10" s="2">
        <v>2</v>
      </c>
      <c r="D10" s="2">
        <v>2</v>
      </c>
      <c r="E10" s="2">
        <v>2</v>
      </c>
      <c r="F10" s="2">
        <v>2</v>
      </c>
      <c r="G10" s="2">
        <v>1</v>
      </c>
      <c r="H10" s="2">
        <v>1</v>
      </c>
      <c r="I10" s="2">
        <v>2</v>
      </c>
      <c r="J10" s="2">
        <v>2</v>
      </c>
      <c r="K10" s="2">
        <v>1</v>
      </c>
      <c r="L10" s="2">
        <v>1</v>
      </c>
      <c r="M10" s="2">
        <v>1</v>
      </c>
      <c r="N10" s="2">
        <v>1</v>
      </c>
      <c r="O10" s="2">
        <v>2</v>
      </c>
      <c r="P10" s="2">
        <v>2</v>
      </c>
      <c r="Q10" s="2">
        <v>41</v>
      </c>
    </row>
    <row r="11" spans="1:17">
      <c r="A11" s="2">
        <v>9</v>
      </c>
      <c r="B11" s="2">
        <v>2</v>
      </c>
      <c r="C11" s="2">
        <v>1</v>
      </c>
      <c r="D11" s="2">
        <v>2</v>
      </c>
      <c r="E11" s="2">
        <v>1</v>
      </c>
      <c r="F11" s="2">
        <v>2</v>
      </c>
      <c r="G11" s="2">
        <v>1</v>
      </c>
      <c r="H11" s="2">
        <v>2</v>
      </c>
      <c r="I11" s="2">
        <v>1</v>
      </c>
      <c r="J11" s="2">
        <v>2</v>
      </c>
      <c r="K11" s="2">
        <v>1</v>
      </c>
      <c r="L11" s="2">
        <v>2</v>
      </c>
      <c r="M11" s="2">
        <v>1</v>
      </c>
      <c r="N11" s="2">
        <v>2</v>
      </c>
      <c r="O11" s="2">
        <v>1</v>
      </c>
      <c r="P11" s="2">
        <v>2</v>
      </c>
      <c r="Q11" s="2">
        <v>41</v>
      </c>
    </row>
    <row r="12" spans="1:17">
      <c r="A12" s="2">
        <v>10</v>
      </c>
      <c r="B12" s="2">
        <v>2</v>
      </c>
      <c r="C12" s="2">
        <v>1</v>
      </c>
      <c r="D12" s="2">
        <v>2</v>
      </c>
      <c r="E12" s="2">
        <v>1</v>
      </c>
      <c r="F12" s="2">
        <v>2</v>
      </c>
      <c r="G12" s="2">
        <v>1</v>
      </c>
      <c r="H12" s="2">
        <v>2</v>
      </c>
      <c r="I12" s="2">
        <v>2</v>
      </c>
      <c r="J12" s="2">
        <v>1</v>
      </c>
      <c r="K12" s="2">
        <v>2</v>
      </c>
      <c r="L12" s="2">
        <v>1</v>
      </c>
      <c r="M12" s="2">
        <v>2</v>
      </c>
      <c r="N12" s="2">
        <v>1</v>
      </c>
      <c r="O12" s="2">
        <v>2</v>
      </c>
      <c r="P12" s="2">
        <v>1</v>
      </c>
      <c r="Q12" s="2">
        <v>25</v>
      </c>
    </row>
    <row r="13" spans="1:17">
      <c r="A13" s="2">
        <v>11</v>
      </c>
      <c r="B13" s="2">
        <v>2</v>
      </c>
      <c r="C13" s="2">
        <v>1</v>
      </c>
      <c r="D13" s="2">
        <v>2</v>
      </c>
      <c r="E13" s="2">
        <v>2</v>
      </c>
      <c r="F13" s="2">
        <v>1</v>
      </c>
      <c r="G13" s="2">
        <v>2</v>
      </c>
      <c r="H13" s="2">
        <v>1</v>
      </c>
      <c r="I13" s="2">
        <v>1</v>
      </c>
      <c r="J13" s="2">
        <v>2</v>
      </c>
      <c r="K13" s="2">
        <v>1</v>
      </c>
      <c r="L13" s="2">
        <v>2</v>
      </c>
      <c r="M13" s="2">
        <v>2</v>
      </c>
      <c r="N13" s="2">
        <v>1</v>
      </c>
      <c r="O13" s="2">
        <v>2</v>
      </c>
      <c r="P13" s="2">
        <v>1</v>
      </c>
      <c r="Q13" s="2">
        <v>43</v>
      </c>
    </row>
    <row r="14" spans="1:17">
      <c r="A14" s="2">
        <v>12</v>
      </c>
      <c r="B14" s="2">
        <v>2</v>
      </c>
      <c r="C14" s="2">
        <v>1</v>
      </c>
      <c r="D14" s="2">
        <v>2</v>
      </c>
      <c r="E14" s="2">
        <v>2</v>
      </c>
      <c r="F14" s="2">
        <v>1</v>
      </c>
      <c r="G14" s="2">
        <v>2</v>
      </c>
      <c r="H14" s="2">
        <v>1</v>
      </c>
      <c r="I14" s="2">
        <v>2</v>
      </c>
      <c r="J14" s="2">
        <v>1</v>
      </c>
      <c r="K14" s="2">
        <v>2</v>
      </c>
      <c r="L14" s="2">
        <v>1</v>
      </c>
      <c r="M14" s="2">
        <v>1</v>
      </c>
      <c r="N14" s="2">
        <v>2</v>
      </c>
      <c r="O14" s="2">
        <v>1</v>
      </c>
      <c r="P14" s="2">
        <v>2</v>
      </c>
      <c r="Q14" s="2">
        <v>45</v>
      </c>
    </row>
    <row r="15" spans="1:17">
      <c r="A15" s="2">
        <v>13</v>
      </c>
      <c r="B15" s="2">
        <v>2</v>
      </c>
      <c r="C15" s="2">
        <v>2</v>
      </c>
      <c r="D15" s="2">
        <v>1</v>
      </c>
      <c r="E15" s="2">
        <v>1</v>
      </c>
      <c r="F15" s="2">
        <v>2</v>
      </c>
      <c r="G15" s="2">
        <v>2</v>
      </c>
      <c r="H15" s="2">
        <v>1</v>
      </c>
      <c r="I15" s="2">
        <v>1</v>
      </c>
      <c r="J15" s="2">
        <v>2</v>
      </c>
      <c r="K15" s="2">
        <v>2</v>
      </c>
      <c r="L15" s="2">
        <v>1</v>
      </c>
      <c r="M15" s="2">
        <v>1</v>
      </c>
      <c r="N15" s="2">
        <v>2</v>
      </c>
      <c r="O15" s="2">
        <v>2</v>
      </c>
      <c r="P15" s="2">
        <v>1</v>
      </c>
      <c r="Q15" s="2">
        <v>22</v>
      </c>
    </row>
    <row r="16" spans="1:17">
      <c r="A16" s="2">
        <v>14</v>
      </c>
      <c r="B16" s="2">
        <v>2</v>
      </c>
      <c r="C16" s="2">
        <v>2</v>
      </c>
      <c r="D16" s="2">
        <v>1</v>
      </c>
      <c r="E16" s="2">
        <v>1</v>
      </c>
      <c r="F16" s="2">
        <v>2</v>
      </c>
      <c r="G16" s="2">
        <v>2</v>
      </c>
      <c r="H16" s="2">
        <v>1</v>
      </c>
      <c r="I16" s="2">
        <v>2</v>
      </c>
      <c r="J16" s="2">
        <v>1</v>
      </c>
      <c r="K16" s="2">
        <v>1</v>
      </c>
      <c r="L16" s="2">
        <v>2</v>
      </c>
      <c r="M16" s="2">
        <v>2</v>
      </c>
      <c r="N16" s="2">
        <v>1</v>
      </c>
      <c r="O16" s="2">
        <v>1</v>
      </c>
      <c r="P16" s="2">
        <v>2</v>
      </c>
      <c r="Q16" s="2">
        <v>38</v>
      </c>
    </row>
    <row r="17" spans="1:17">
      <c r="A17" s="2">
        <v>15</v>
      </c>
      <c r="B17" s="2">
        <v>2</v>
      </c>
      <c r="C17" s="2">
        <v>2</v>
      </c>
      <c r="D17" s="2">
        <v>1</v>
      </c>
      <c r="E17" s="2">
        <v>2</v>
      </c>
      <c r="F17" s="2">
        <v>1</v>
      </c>
      <c r="G17" s="2">
        <v>1</v>
      </c>
      <c r="H17" s="2">
        <v>2</v>
      </c>
      <c r="I17" s="2">
        <v>1</v>
      </c>
      <c r="J17" s="2">
        <v>2</v>
      </c>
      <c r="K17" s="2">
        <v>2</v>
      </c>
      <c r="L17" s="2">
        <v>1</v>
      </c>
      <c r="M17" s="2">
        <v>2</v>
      </c>
      <c r="N17" s="2">
        <v>1</v>
      </c>
      <c r="O17" s="2">
        <v>1</v>
      </c>
      <c r="P17" s="2">
        <v>2</v>
      </c>
      <c r="Q17" s="2">
        <v>32</v>
      </c>
    </row>
    <row r="18" spans="1:17">
      <c r="A18" s="2">
        <v>16</v>
      </c>
      <c r="B18" s="2">
        <v>2</v>
      </c>
      <c r="C18" s="2">
        <v>2</v>
      </c>
      <c r="D18" s="2">
        <v>1</v>
      </c>
      <c r="E18" s="2">
        <v>2</v>
      </c>
      <c r="F18" s="2">
        <v>1</v>
      </c>
      <c r="G18" s="2">
        <v>1</v>
      </c>
      <c r="H18" s="2">
        <v>2</v>
      </c>
      <c r="I18" s="2">
        <v>2</v>
      </c>
      <c r="J18" s="2">
        <v>1</v>
      </c>
      <c r="K18" s="2">
        <v>1</v>
      </c>
      <c r="L18" s="2">
        <v>2</v>
      </c>
      <c r="M18" s="2">
        <v>1</v>
      </c>
      <c r="N18" s="2">
        <v>2</v>
      </c>
      <c r="O18" s="2">
        <v>2</v>
      </c>
      <c r="P18" s="2">
        <v>1</v>
      </c>
      <c r="Q18" s="2">
        <v>28</v>
      </c>
    </row>
    <row r="19" spans="1:17">
      <c r="A19" s="3" t="s">
        <v>17</v>
      </c>
      <c r="B19" s="3">
        <f>SUMIF(B3:B18,1,$Q$3:$Q$18)</f>
        <v>242</v>
      </c>
      <c r="C19" s="3">
        <f t="shared" ref="C19:P19" si="0">SUMIF(C3:C18,1,$Q$3:$Q$18)</f>
        <v>304</v>
      </c>
      <c r="D19" s="3">
        <f t="shared" si="0"/>
        <v>270</v>
      </c>
      <c r="E19" s="3">
        <f t="shared" si="0"/>
        <v>226</v>
      </c>
      <c r="F19" s="3">
        <f t="shared" si="0"/>
        <v>248</v>
      </c>
      <c r="G19" s="3">
        <f t="shared" si="0"/>
        <v>226</v>
      </c>
      <c r="H19" s="3">
        <f t="shared" si="0"/>
        <v>248</v>
      </c>
      <c r="I19" s="3">
        <f t="shared" si="0"/>
        <v>216</v>
      </c>
      <c r="J19" s="3">
        <f t="shared" si="0"/>
        <v>214</v>
      </c>
      <c r="K19" s="3">
        <f t="shared" si="0"/>
        <v>272</v>
      </c>
      <c r="L19" s="3">
        <f t="shared" si="0"/>
        <v>246</v>
      </c>
      <c r="M19" s="3">
        <f t="shared" si="0"/>
        <v>270</v>
      </c>
      <c r="N19" s="3">
        <f t="shared" si="0"/>
        <v>272</v>
      </c>
      <c r="O19" s="3">
        <f t="shared" si="0"/>
        <v>262</v>
      </c>
      <c r="P19" s="3">
        <f t="shared" si="0"/>
        <v>224</v>
      </c>
      <c r="Q19" s="3"/>
    </row>
    <row r="20" spans="1:17">
      <c r="A20" s="3" t="s">
        <v>18</v>
      </c>
      <c r="B20" s="3">
        <f>SUMIF(B3:B18,2,$Q$3:$Q$18)</f>
        <v>274</v>
      </c>
      <c r="C20" s="3">
        <f t="shared" ref="C20:P20" si="1">SUMIF(C3:C18,2,$Q$3:$Q$18)</f>
        <v>212</v>
      </c>
      <c r="D20" s="3">
        <f t="shared" si="1"/>
        <v>246</v>
      </c>
      <c r="E20" s="3">
        <f t="shared" si="1"/>
        <v>290</v>
      </c>
      <c r="F20" s="3">
        <f t="shared" si="1"/>
        <v>268</v>
      </c>
      <c r="G20" s="3">
        <f t="shared" si="1"/>
        <v>290</v>
      </c>
      <c r="H20" s="3">
        <f t="shared" si="1"/>
        <v>268</v>
      </c>
      <c r="I20" s="3">
        <f t="shared" si="1"/>
        <v>300</v>
      </c>
      <c r="J20" s="3">
        <f t="shared" si="1"/>
        <v>302</v>
      </c>
      <c r="K20" s="3">
        <f t="shared" si="1"/>
        <v>244</v>
      </c>
      <c r="L20" s="3">
        <f t="shared" si="1"/>
        <v>270</v>
      </c>
      <c r="M20" s="3">
        <f t="shared" si="1"/>
        <v>246</v>
      </c>
      <c r="N20" s="3">
        <f t="shared" si="1"/>
        <v>244</v>
      </c>
      <c r="O20" s="3">
        <f t="shared" si="1"/>
        <v>254</v>
      </c>
      <c r="P20" s="3">
        <f t="shared" si="1"/>
        <v>292</v>
      </c>
      <c r="Q20" s="2" t="s">
        <v>28</v>
      </c>
    </row>
    <row r="21" spans="1:17">
      <c r="A21" s="3" t="s">
        <v>19</v>
      </c>
      <c r="B21" s="3">
        <f>(B19-B20)^2/16</f>
        <v>64</v>
      </c>
      <c r="C21" s="3">
        <f t="shared" ref="C21:P21" si="2">(C19-C20)^2/16</f>
        <v>529</v>
      </c>
      <c r="D21" s="3">
        <f t="shared" si="2"/>
        <v>36</v>
      </c>
      <c r="E21" s="3">
        <f t="shared" si="2"/>
        <v>256</v>
      </c>
      <c r="F21" s="3">
        <f>(F19-F20)^2/16</f>
        <v>25</v>
      </c>
      <c r="G21" s="3">
        <f t="shared" si="2"/>
        <v>256</v>
      </c>
      <c r="H21" s="3">
        <f t="shared" si="2"/>
        <v>25</v>
      </c>
      <c r="I21" s="3">
        <f t="shared" si="2"/>
        <v>441</v>
      </c>
      <c r="J21" s="3">
        <f t="shared" si="2"/>
        <v>484</v>
      </c>
      <c r="K21" s="3">
        <f t="shared" si="2"/>
        <v>49</v>
      </c>
      <c r="L21" s="3">
        <f t="shared" si="2"/>
        <v>36</v>
      </c>
      <c r="M21" s="3">
        <f t="shared" si="2"/>
        <v>36</v>
      </c>
      <c r="N21" s="3">
        <f t="shared" si="2"/>
        <v>49</v>
      </c>
      <c r="O21" s="3">
        <f t="shared" si="2"/>
        <v>4</v>
      </c>
      <c r="P21" s="3">
        <f t="shared" si="2"/>
        <v>289</v>
      </c>
      <c r="Q21">
        <f>SUMSQ(Q3:Q18)-((SUM(Q3:Q18))^2)/16</f>
        <v>2579</v>
      </c>
    </row>
    <row r="23" spans="1:17">
      <c r="F23" s="8" t="s">
        <v>39</v>
      </c>
      <c r="G23" s="7">
        <f>_xlfn.F.INV.RT(0.05,1,3)</f>
        <v>10.127964486013932</v>
      </c>
    </row>
    <row r="24" spans="1:17" s="1" customFormat="1">
      <c r="A24" s="2"/>
      <c r="B24" s="2" t="s">
        <v>29</v>
      </c>
      <c r="C24" s="2" t="s">
        <v>12</v>
      </c>
      <c r="D24" s="2" t="s">
        <v>30</v>
      </c>
      <c r="E24" s="2" t="s">
        <v>24</v>
      </c>
    </row>
    <row r="25" spans="1:17">
      <c r="A25" s="9" t="s">
        <v>20</v>
      </c>
      <c r="B25" s="3">
        <v>529</v>
      </c>
      <c r="C25" s="3">
        <v>1</v>
      </c>
      <c r="D25" s="3">
        <f>B25/C25</f>
        <v>529</v>
      </c>
      <c r="E25" s="6">
        <f>D25/$D$37</f>
        <v>17.831460674157302</v>
      </c>
      <c r="F25" t="s">
        <v>40</v>
      </c>
    </row>
    <row r="26" spans="1:17">
      <c r="A26" s="2" t="s">
        <v>21</v>
      </c>
      <c r="B26" s="3">
        <v>256</v>
      </c>
      <c r="C26" s="3">
        <v>1</v>
      </c>
      <c r="D26" s="3">
        <f t="shared" ref="D26:D37" si="3">B26/C26</f>
        <v>256</v>
      </c>
      <c r="E26" s="5">
        <f t="shared" ref="E26:E36" si="4">D26/$D$37</f>
        <v>8.6292134831460672</v>
      </c>
    </row>
    <row r="27" spans="1:17">
      <c r="A27" s="2" t="s">
        <v>22</v>
      </c>
      <c r="B27" s="3">
        <v>64</v>
      </c>
      <c r="C27" s="3">
        <v>1</v>
      </c>
      <c r="D27" s="3">
        <f t="shared" si="3"/>
        <v>64</v>
      </c>
      <c r="E27" s="5">
        <f t="shared" si="4"/>
        <v>2.1573033707865168</v>
      </c>
    </row>
    <row r="28" spans="1:17">
      <c r="A28" s="9" t="s">
        <v>23</v>
      </c>
      <c r="B28" s="3">
        <v>441</v>
      </c>
      <c r="C28" s="3">
        <v>1</v>
      </c>
      <c r="D28" s="3">
        <f t="shared" si="3"/>
        <v>441</v>
      </c>
      <c r="E28" s="6">
        <f t="shared" si="4"/>
        <v>14.865168539325841</v>
      </c>
      <c r="F28" t="s">
        <v>40</v>
      </c>
    </row>
    <row r="29" spans="1:17">
      <c r="A29" s="2" t="s">
        <v>24</v>
      </c>
      <c r="B29" s="3">
        <v>289</v>
      </c>
      <c r="C29" s="3">
        <v>1</v>
      </c>
      <c r="D29" s="3">
        <f t="shared" si="3"/>
        <v>289</v>
      </c>
      <c r="E29" s="5">
        <f t="shared" si="4"/>
        <v>9.7415730337078656</v>
      </c>
    </row>
    <row r="30" spans="1:17">
      <c r="A30" s="10" t="s">
        <v>25</v>
      </c>
      <c r="B30" s="3">
        <v>49</v>
      </c>
      <c r="C30" s="3">
        <v>1</v>
      </c>
      <c r="D30" s="3">
        <f t="shared" si="3"/>
        <v>49</v>
      </c>
      <c r="E30" s="5">
        <f t="shared" si="4"/>
        <v>1.651685393258427</v>
      </c>
    </row>
    <row r="31" spans="1:17">
      <c r="A31" s="10" t="s">
        <v>26</v>
      </c>
      <c r="B31" s="3">
        <v>36</v>
      </c>
      <c r="C31" s="3">
        <v>1</v>
      </c>
      <c r="D31" s="3">
        <f t="shared" si="3"/>
        <v>36</v>
      </c>
      <c r="E31" s="5">
        <f t="shared" si="4"/>
        <v>1.2134831460674156</v>
      </c>
    </row>
    <row r="32" spans="1:17">
      <c r="A32" s="2" t="s">
        <v>36</v>
      </c>
      <c r="B32" s="3">
        <v>256</v>
      </c>
      <c r="C32" s="3">
        <v>1</v>
      </c>
      <c r="D32" s="3">
        <f t="shared" si="3"/>
        <v>256</v>
      </c>
      <c r="E32" s="5">
        <f t="shared" si="4"/>
        <v>8.6292134831460672</v>
      </c>
    </row>
    <row r="33" spans="1:7">
      <c r="A33" s="10" t="s">
        <v>34</v>
      </c>
      <c r="B33" s="3">
        <v>36</v>
      </c>
      <c r="C33" s="3">
        <v>1</v>
      </c>
      <c r="D33" s="3">
        <f t="shared" si="3"/>
        <v>36</v>
      </c>
      <c r="E33" s="5">
        <f t="shared" si="4"/>
        <v>1.2134831460674156</v>
      </c>
    </row>
    <row r="34" spans="1:7">
      <c r="A34" s="10" t="s">
        <v>35</v>
      </c>
      <c r="B34" s="3">
        <v>25</v>
      </c>
      <c r="C34" s="3">
        <v>1</v>
      </c>
      <c r="D34" s="3">
        <f t="shared" si="3"/>
        <v>25</v>
      </c>
      <c r="E34" s="5">
        <f t="shared" si="4"/>
        <v>0.84269662921348309</v>
      </c>
    </row>
    <row r="35" spans="1:7">
      <c r="A35" s="9" t="s">
        <v>38</v>
      </c>
      <c r="B35" s="3">
        <v>484</v>
      </c>
      <c r="C35" s="3">
        <v>1</v>
      </c>
      <c r="D35" s="3">
        <f t="shared" si="3"/>
        <v>484</v>
      </c>
      <c r="E35" s="6">
        <f t="shared" si="4"/>
        <v>16.314606741573034</v>
      </c>
      <c r="F35" t="s">
        <v>40</v>
      </c>
    </row>
    <row r="36" spans="1:7">
      <c r="A36" s="10" t="s">
        <v>37</v>
      </c>
      <c r="B36" s="3">
        <v>25</v>
      </c>
      <c r="C36" s="3">
        <v>1</v>
      </c>
      <c r="D36" s="3">
        <f t="shared" si="3"/>
        <v>25</v>
      </c>
      <c r="E36" s="4">
        <f t="shared" si="4"/>
        <v>0.84269662921348309</v>
      </c>
    </row>
    <row r="37" spans="1:7">
      <c r="A37" s="2" t="s">
        <v>27</v>
      </c>
      <c r="B37" s="3">
        <f>L21+N21+O21</f>
        <v>89</v>
      </c>
      <c r="C37" s="3">
        <v>3</v>
      </c>
      <c r="D37" s="5">
        <f t="shared" si="3"/>
        <v>29.666666666666668</v>
      </c>
      <c r="E37" s="3"/>
    </row>
    <row r="38" spans="1:7">
      <c r="A38" s="3" t="s">
        <v>28</v>
      </c>
      <c r="B38" s="3">
        <f>SUM(B25:B37)</f>
        <v>2579</v>
      </c>
      <c r="C38" s="3">
        <f>SUM(C25:C37)</f>
        <v>15</v>
      </c>
      <c r="D38" s="3"/>
      <c r="E38" s="3"/>
    </row>
    <row r="40" spans="1:7">
      <c r="F40" s="8" t="s">
        <v>41</v>
      </c>
      <c r="G40" s="7">
        <f>_xlfn.F.INV.RT(0.05,1,8)</f>
        <v>5.3176550715787174</v>
      </c>
    </row>
    <row r="41" spans="1:7">
      <c r="A41" s="2"/>
      <c r="B41" s="2" t="s">
        <v>29</v>
      </c>
      <c r="C41" s="2" t="s">
        <v>12</v>
      </c>
      <c r="D41" s="2" t="s">
        <v>30</v>
      </c>
      <c r="E41" s="2" t="s">
        <v>24</v>
      </c>
    </row>
    <row r="42" spans="1:7">
      <c r="A42" s="9" t="s">
        <v>20</v>
      </c>
      <c r="B42" s="3">
        <v>529</v>
      </c>
      <c r="C42" s="3">
        <v>1</v>
      </c>
      <c r="D42" s="3">
        <f>B42/C42</f>
        <v>529</v>
      </c>
      <c r="E42" s="6">
        <f>D42/$D$49</f>
        <v>16.276923076923076</v>
      </c>
      <c r="F42" t="s">
        <v>42</v>
      </c>
    </row>
    <row r="43" spans="1:7">
      <c r="A43" s="11" t="s">
        <v>21</v>
      </c>
      <c r="B43" s="3">
        <v>256</v>
      </c>
      <c r="C43" s="3">
        <v>1</v>
      </c>
      <c r="D43" s="3">
        <f t="shared" ref="D43:D49" si="5">B43/C43</f>
        <v>256</v>
      </c>
      <c r="E43" s="5">
        <f t="shared" ref="E43:E48" si="6">D43/$D$49</f>
        <v>7.8769230769230774</v>
      </c>
      <c r="F43" t="s">
        <v>40</v>
      </c>
    </row>
    <row r="44" spans="1:7">
      <c r="A44" s="2" t="s">
        <v>22</v>
      </c>
      <c r="B44" s="3">
        <v>64</v>
      </c>
      <c r="C44" s="3">
        <v>1</v>
      </c>
      <c r="D44" s="3">
        <f t="shared" si="5"/>
        <v>64</v>
      </c>
      <c r="E44" s="5">
        <f t="shared" si="6"/>
        <v>1.9692307692307693</v>
      </c>
    </row>
    <row r="45" spans="1:7">
      <c r="A45" s="9" t="s">
        <v>23</v>
      </c>
      <c r="B45" s="3">
        <v>441</v>
      </c>
      <c r="C45" s="3">
        <v>1</v>
      </c>
      <c r="D45" s="3">
        <f t="shared" si="5"/>
        <v>441</v>
      </c>
      <c r="E45" s="6">
        <f t="shared" si="6"/>
        <v>13.569230769230769</v>
      </c>
      <c r="F45" t="s">
        <v>42</v>
      </c>
    </row>
    <row r="46" spans="1:7">
      <c r="A46" s="11" t="s">
        <v>24</v>
      </c>
      <c r="B46" s="3">
        <v>289</v>
      </c>
      <c r="C46" s="3">
        <v>1</v>
      </c>
      <c r="D46" s="3">
        <f t="shared" si="5"/>
        <v>289</v>
      </c>
      <c r="E46" s="5">
        <f t="shared" si="6"/>
        <v>8.8923076923076927</v>
      </c>
      <c r="F46" t="s">
        <v>40</v>
      </c>
    </row>
    <row r="47" spans="1:7">
      <c r="A47" s="11" t="s">
        <v>36</v>
      </c>
      <c r="B47" s="3">
        <v>256</v>
      </c>
      <c r="C47" s="3">
        <v>1</v>
      </c>
      <c r="D47" s="3">
        <f t="shared" si="5"/>
        <v>256</v>
      </c>
      <c r="E47" s="5">
        <f t="shared" si="6"/>
        <v>7.8769230769230774</v>
      </c>
      <c r="F47" t="s">
        <v>40</v>
      </c>
    </row>
    <row r="48" spans="1:7">
      <c r="A48" s="9" t="s">
        <v>38</v>
      </c>
      <c r="B48" s="3">
        <v>484</v>
      </c>
      <c r="C48" s="3">
        <v>1</v>
      </c>
      <c r="D48" s="3">
        <f t="shared" si="5"/>
        <v>484</v>
      </c>
      <c r="E48" s="6">
        <f t="shared" si="6"/>
        <v>14.892307692307693</v>
      </c>
      <c r="F48" t="s">
        <v>42</v>
      </c>
    </row>
    <row r="49" spans="1:5">
      <c r="A49" s="2" t="s">
        <v>27</v>
      </c>
      <c r="B49" s="3">
        <f>89+49+36+36+25+25</f>
        <v>260</v>
      </c>
      <c r="C49" s="3">
        <v>8</v>
      </c>
      <c r="D49" s="5">
        <f t="shared" si="5"/>
        <v>32.5</v>
      </c>
      <c r="E49" s="3"/>
    </row>
    <row r="50" spans="1:5">
      <c r="A50" s="3" t="s">
        <v>28</v>
      </c>
      <c r="B50" s="3">
        <f>SUM(B42:B49)</f>
        <v>2579</v>
      </c>
      <c r="C50" s="3">
        <f>SUM(C42:C49)</f>
        <v>15</v>
      </c>
      <c r="D50" s="3"/>
      <c r="E50" s="3"/>
    </row>
  </sheetData>
  <mergeCells count="3">
    <mergeCell ref="A1:A2"/>
    <mergeCell ref="B1:P1"/>
    <mergeCell ref="Q1:Q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3BBCF-28FF-4797-9F74-5881F62C50D3}">
  <dimension ref="A1:U50"/>
  <sheetViews>
    <sheetView topLeftCell="D1" workbookViewId="0">
      <pane ySplit="2" topLeftCell="A3" activePane="bottomLeft" state="frozen"/>
      <selection pane="bottomLeft" activeCell="S16" sqref="S16"/>
    </sheetView>
  </sheetViews>
  <sheetFormatPr baseColWidth="10" defaultColWidth="8.83203125" defaultRowHeight="15"/>
  <cols>
    <col min="2" max="16" width="6.6640625" customWidth="1"/>
    <col min="17" max="17" width="6.5" bestFit="1" customWidth="1"/>
    <col min="18" max="18" width="6.5" customWidth="1"/>
    <col min="19" max="19" width="3.5" bestFit="1" customWidth="1"/>
    <col min="20" max="21" width="4.1640625" bestFit="1" customWidth="1"/>
  </cols>
  <sheetData>
    <row r="1" spans="1:21">
      <c r="A1" s="14" t="s">
        <v>31</v>
      </c>
      <c r="B1" s="15" t="s">
        <v>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  <c r="Q1" s="18" t="s">
        <v>13</v>
      </c>
    </row>
    <row r="2" spans="1:21">
      <c r="A2" s="14"/>
      <c r="B2" s="2" t="s">
        <v>22</v>
      </c>
      <c r="C2" s="2" t="s">
        <v>20</v>
      </c>
      <c r="D2" s="2" t="s">
        <v>34</v>
      </c>
      <c r="E2" s="2" t="s">
        <v>21</v>
      </c>
      <c r="F2" s="2" t="s">
        <v>35</v>
      </c>
      <c r="G2" s="2" t="s">
        <v>36</v>
      </c>
      <c r="H2" s="2" t="s">
        <v>37</v>
      </c>
      <c r="I2" s="2" t="s">
        <v>23</v>
      </c>
      <c r="J2" s="2" t="s">
        <v>38</v>
      </c>
      <c r="K2" s="2" t="s">
        <v>25</v>
      </c>
      <c r="L2" s="2" t="s">
        <v>10</v>
      </c>
      <c r="M2" s="2" t="s">
        <v>26</v>
      </c>
      <c r="N2" s="2" t="s">
        <v>10</v>
      </c>
      <c r="O2" s="2" t="s">
        <v>10</v>
      </c>
      <c r="P2" s="2" t="s">
        <v>24</v>
      </c>
      <c r="Q2" s="19"/>
      <c r="S2" s="2"/>
      <c r="T2" s="2" t="s">
        <v>46</v>
      </c>
      <c r="U2" s="2" t="s">
        <v>48</v>
      </c>
    </row>
    <row r="3" spans="1:21">
      <c r="A3" s="2">
        <v>1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16</v>
      </c>
      <c r="S3" s="2" t="s">
        <v>43</v>
      </c>
      <c r="T3" s="2">
        <f>(Q3+Q4+Q11+Q12)/4</f>
        <v>30</v>
      </c>
      <c r="U3" s="2">
        <f>(Q5+Q6+Q13+Q14)/4</f>
        <v>46</v>
      </c>
    </row>
    <row r="4" spans="1:21">
      <c r="A4" s="2">
        <v>2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2</v>
      </c>
      <c r="J4" s="2">
        <v>2</v>
      </c>
      <c r="K4" s="2">
        <v>2</v>
      </c>
      <c r="L4" s="2">
        <v>2</v>
      </c>
      <c r="M4" s="2">
        <v>2</v>
      </c>
      <c r="N4" s="2">
        <v>2</v>
      </c>
      <c r="O4" s="2">
        <v>2</v>
      </c>
      <c r="P4" s="2">
        <v>2</v>
      </c>
      <c r="Q4" s="2">
        <v>38</v>
      </c>
      <c r="S4" s="2" t="s">
        <v>45</v>
      </c>
      <c r="T4" s="2">
        <f>(Q7+Q8+Q15+Q16)/4</f>
        <v>26.5</v>
      </c>
      <c r="U4" s="2">
        <f>(Q9+Q10+Q17+Q18)/4</f>
        <v>26.5</v>
      </c>
    </row>
    <row r="5" spans="1:21">
      <c r="A5" s="2">
        <v>3</v>
      </c>
      <c r="B5" s="2">
        <v>1</v>
      </c>
      <c r="C5" s="2">
        <v>1</v>
      </c>
      <c r="D5" s="2">
        <v>1</v>
      </c>
      <c r="E5" s="2">
        <v>2</v>
      </c>
      <c r="F5" s="2">
        <v>2</v>
      </c>
      <c r="G5" s="2">
        <v>2</v>
      </c>
      <c r="H5" s="2">
        <v>2</v>
      </c>
      <c r="I5" s="2">
        <v>1</v>
      </c>
      <c r="J5" s="2">
        <v>1</v>
      </c>
      <c r="K5" s="2">
        <v>1</v>
      </c>
      <c r="L5" s="2">
        <v>1</v>
      </c>
      <c r="M5" s="2">
        <v>2</v>
      </c>
      <c r="N5" s="2">
        <v>2</v>
      </c>
      <c r="O5" s="2">
        <v>2</v>
      </c>
      <c r="P5" s="2">
        <v>2</v>
      </c>
      <c r="Q5" s="2">
        <v>38</v>
      </c>
    </row>
    <row r="6" spans="1:21">
      <c r="A6" s="2">
        <v>4</v>
      </c>
      <c r="B6" s="2">
        <v>1</v>
      </c>
      <c r="C6" s="2">
        <v>1</v>
      </c>
      <c r="D6" s="2">
        <v>1</v>
      </c>
      <c r="E6" s="2">
        <v>2</v>
      </c>
      <c r="F6" s="2">
        <v>2</v>
      </c>
      <c r="G6" s="2">
        <v>2</v>
      </c>
      <c r="H6" s="2">
        <v>2</v>
      </c>
      <c r="I6" s="2">
        <v>2</v>
      </c>
      <c r="J6" s="2">
        <v>2</v>
      </c>
      <c r="K6" s="2">
        <v>2</v>
      </c>
      <c r="L6" s="2">
        <v>2</v>
      </c>
      <c r="M6" s="2">
        <v>1</v>
      </c>
      <c r="N6" s="2">
        <v>1</v>
      </c>
      <c r="O6" s="2">
        <v>1</v>
      </c>
      <c r="P6" s="2">
        <v>1</v>
      </c>
      <c r="Q6" s="2">
        <v>58</v>
      </c>
      <c r="S6" s="2"/>
      <c r="T6" s="2" t="s">
        <v>49</v>
      </c>
      <c r="U6" s="2" t="s">
        <v>51</v>
      </c>
    </row>
    <row r="7" spans="1:21">
      <c r="A7" s="2">
        <v>5</v>
      </c>
      <c r="B7" s="2">
        <v>1</v>
      </c>
      <c r="C7" s="2">
        <v>2</v>
      </c>
      <c r="D7" s="2">
        <v>2</v>
      </c>
      <c r="E7" s="2">
        <v>1</v>
      </c>
      <c r="F7" s="2">
        <v>1</v>
      </c>
      <c r="G7" s="2">
        <v>2</v>
      </c>
      <c r="H7" s="2">
        <v>2</v>
      </c>
      <c r="I7" s="2">
        <v>1</v>
      </c>
      <c r="J7" s="2">
        <v>1</v>
      </c>
      <c r="K7" s="2">
        <v>2</v>
      </c>
      <c r="L7" s="2">
        <v>2</v>
      </c>
      <c r="M7" s="2">
        <v>1</v>
      </c>
      <c r="N7" s="2">
        <v>1</v>
      </c>
      <c r="O7" s="2">
        <v>2</v>
      </c>
      <c r="P7" s="2">
        <v>2</v>
      </c>
      <c r="Q7" s="2">
        <v>19</v>
      </c>
      <c r="S7" s="2" t="s">
        <v>52</v>
      </c>
      <c r="T7" s="2">
        <f>(Q3+Q5+Q7+Q9)/4</f>
        <v>19.5</v>
      </c>
      <c r="U7" s="2">
        <f>(Q4+Q6+Q8+Q10)/4</f>
        <v>41</v>
      </c>
    </row>
    <row r="8" spans="1:21">
      <c r="A8" s="2">
        <v>6</v>
      </c>
      <c r="B8" s="2">
        <v>1</v>
      </c>
      <c r="C8" s="2">
        <v>2</v>
      </c>
      <c r="D8" s="2">
        <v>2</v>
      </c>
      <c r="E8" s="2">
        <v>1</v>
      </c>
      <c r="F8" s="2">
        <v>1</v>
      </c>
      <c r="G8" s="2">
        <v>2</v>
      </c>
      <c r="H8" s="2">
        <v>2</v>
      </c>
      <c r="I8" s="2">
        <v>2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1</v>
      </c>
      <c r="P8" s="2">
        <v>1</v>
      </c>
      <c r="Q8" s="2">
        <v>27</v>
      </c>
      <c r="S8" s="2" t="s">
        <v>54</v>
      </c>
      <c r="T8" s="2">
        <f>(Q11+Q13+Q15+Q17)/4</f>
        <v>34.5</v>
      </c>
      <c r="U8" s="2">
        <f>(Q12+Q14+Q16+Q18)/4</f>
        <v>34</v>
      </c>
    </row>
    <row r="9" spans="1:21">
      <c r="A9" s="2">
        <v>7</v>
      </c>
      <c r="B9" s="2">
        <v>1</v>
      </c>
      <c r="C9" s="2">
        <v>2</v>
      </c>
      <c r="D9" s="2">
        <v>2</v>
      </c>
      <c r="E9" s="2">
        <v>2</v>
      </c>
      <c r="F9" s="2">
        <v>2</v>
      </c>
      <c r="G9" s="2">
        <v>1</v>
      </c>
      <c r="H9" s="2">
        <v>1</v>
      </c>
      <c r="I9" s="2">
        <v>1</v>
      </c>
      <c r="J9" s="2">
        <v>1</v>
      </c>
      <c r="K9" s="2">
        <v>2</v>
      </c>
      <c r="L9" s="2">
        <v>2</v>
      </c>
      <c r="M9" s="2">
        <v>2</v>
      </c>
      <c r="N9" s="2">
        <v>2</v>
      </c>
      <c r="O9" s="2">
        <v>1</v>
      </c>
      <c r="P9" s="2">
        <v>1</v>
      </c>
      <c r="Q9" s="2">
        <v>5</v>
      </c>
    </row>
    <row r="10" spans="1:21">
      <c r="A10" s="2">
        <v>8</v>
      </c>
      <c r="B10" s="2">
        <v>1</v>
      </c>
      <c r="C10" s="2">
        <v>2</v>
      </c>
      <c r="D10" s="2">
        <v>2</v>
      </c>
      <c r="E10" s="2">
        <v>2</v>
      </c>
      <c r="F10" s="2">
        <v>2</v>
      </c>
      <c r="G10" s="2">
        <v>1</v>
      </c>
      <c r="H10" s="2">
        <v>1</v>
      </c>
      <c r="I10" s="2">
        <v>2</v>
      </c>
      <c r="J10" s="2">
        <v>2</v>
      </c>
      <c r="K10" s="2">
        <v>1</v>
      </c>
      <c r="L10" s="2">
        <v>1</v>
      </c>
      <c r="M10" s="2">
        <v>1</v>
      </c>
      <c r="N10" s="2">
        <v>1</v>
      </c>
      <c r="O10" s="2">
        <v>2</v>
      </c>
      <c r="P10" s="2">
        <v>2</v>
      </c>
      <c r="Q10" s="2">
        <v>41</v>
      </c>
    </row>
    <row r="11" spans="1:21">
      <c r="A11" s="2">
        <v>9</v>
      </c>
      <c r="B11" s="2">
        <v>2</v>
      </c>
      <c r="C11" s="2">
        <v>1</v>
      </c>
      <c r="D11" s="2">
        <v>2</v>
      </c>
      <c r="E11" s="2">
        <v>1</v>
      </c>
      <c r="F11" s="2">
        <v>2</v>
      </c>
      <c r="G11" s="2">
        <v>1</v>
      </c>
      <c r="H11" s="2">
        <v>2</v>
      </c>
      <c r="I11" s="2">
        <v>1</v>
      </c>
      <c r="J11" s="2">
        <v>2</v>
      </c>
      <c r="K11" s="2">
        <v>1</v>
      </c>
      <c r="L11" s="2">
        <v>2</v>
      </c>
      <c r="M11" s="2">
        <v>1</v>
      </c>
      <c r="N11" s="2">
        <v>2</v>
      </c>
      <c r="O11" s="2">
        <v>1</v>
      </c>
      <c r="P11" s="2">
        <v>2</v>
      </c>
      <c r="Q11" s="2">
        <v>41</v>
      </c>
    </row>
    <row r="12" spans="1:21">
      <c r="A12" s="2">
        <v>10</v>
      </c>
      <c r="B12" s="2">
        <v>2</v>
      </c>
      <c r="C12" s="2">
        <v>1</v>
      </c>
      <c r="D12" s="2">
        <v>2</v>
      </c>
      <c r="E12" s="2">
        <v>1</v>
      </c>
      <c r="F12" s="2">
        <v>2</v>
      </c>
      <c r="G12" s="2">
        <v>1</v>
      </c>
      <c r="H12" s="2">
        <v>2</v>
      </c>
      <c r="I12" s="2">
        <v>2</v>
      </c>
      <c r="J12" s="2">
        <v>1</v>
      </c>
      <c r="K12" s="2">
        <v>2</v>
      </c>
      <c r="L12" s="2">
        <v>1</v>
      </c>
      <c r="M12" s="2">
        <v>2</v>
      </c>
      <c r="N12" s="2">
        <v>1</v>
      </c>
      <c r="O12" s="2">
        <v>2</v>
      </c>
      <c r="P12" s="2">
        <v>1</v>
      </c>
      <c r="Q12" s="2">
        <v>25</v>
      </c>
    </row>
    <row r="13" spans="1:21">
      <c r="A13" s="2">
        <v>11</v>
      </c>
      <c r="B13" s="2">
        <v>2</v>
      </c>
      <c r="C13" s="2">
        <v>1</v>
      </c>
      <c r="D13" s="2">
        <v>2</v>
      </c>
      <c r="E13" s="2">
        <v>2</v>
      </c>
      <c r="F13" s="2">
        <v>1</v>
      </c>
      <c r="G13" s="2">
        <v>2</v>
      </c>
      <c r="H13" s="2">
        <v>1</v>
      </c>
      <c r="I13" s="2">
        <v>1</v>
      </c>
      <c r="J13" s="2">
        <v>2</v>
      </c>
      <c r="K13" s="2">
        <v>1</v>
      </c>
      <c r="L13" s="2">
        <v>2</v>
      </c>
      <c r="M13" s="2">
        <v>2</v>
      </c>
      <c r="N13" s="2">
        <v>1</v>
      </c>
      <c r="O13" s="2">
        <v>2</v>
      </c>
      <c r="P13" s="2">
        <v>1</v>
      </c>
      <c r="Q13" s="2">
        <v>43</v>
      </c>
    </row>
    <row r="14" spans="1:21">
      <c r="A14" s="2">
        <v>12</v>
      </c>
      <c r="B14" s="2">
        <v>2</v>
      </c>
      <c r="C14" s="2">
        <v>1</v>
      </c>
      <c r="D14" s="2">
        <v>2</v>
      </c>
      <c r="E14" s="2">
        <v>2</v>
      </c>
      <c r="F14" s="2">
        <v>1</v>
      </c>
      <c r="G14" s="2">
        <v>2</v>
      </c>
      <c r="H14" s="2">
        <v>1</v>
      </c>
      <c r="I14" s="2">
        <v>2</v>
      </c>
      <c r="J14" s="2">
        <v>1</v>
      </c>
      <c r="K14" s="2">
        <v>2</v>
      </c>
      <c r="L14" s="2">
        <v>1</v>
      </c>
      <c r="M14" s="2">
        <v>1</v>
      </c>
      <c r="N14" s="2">
        <v>2</v>
      </c>
      <c r="O14" s="2">
        <v>1</v>
      </c>
      <c r="P14" s="2">
        <v>2</v>
      </c>
      <c r="Q14" s="2">
        <v>45</v>
      </c>
    </row>
    <row r="15" spans="1:21">
      <c r="A15" s="2">
        <v>13</v>
      </c>
      <c r="B15" s="2">
        <v>2</v>
      </c>
      <c r="C15" s="2">
        <v>2</v>
      </c>
      <c r="D15" s="2">
        <v>1</v>
      </c>
      <c r="E15" s="2">
        <v>1</v>
      </c>
      <c r="F15" s="2">
        <v>2</v>
      </c>
      <c r="G15" s="2">
        <v>2</v>
      </c>
      <c r="H15" s="2">
        <v>1</v>
      </c>
      <c r="I15" s="2">
        <v>1</v>
      </c>
      <c r="J15" s="2">
        <v>2</v>
      </c>
      <c r="K15" s="2">
        <v>2</v>
      </c>
      <c r="L15" s="2">
        <v>1</v>
      </c>
      <c r="M15" s="2">
        <v>1</v>
      </c>
      <c r="N15" s="2">
        <v>2</v>
      </c>
      <c r="O15" s="2">
        <v>2</v>
      </c>
      <c r="P15" s="2">
        <v>1</v>
      </c>
      <c r="Q15" s="2">
        <v>22</v>
      </c>
    </row>
    <row r="16" spans="1:21">
      <c r="A16" s="2">
        <v>14</v>
      </c>
      <c r="B16" s="2">
        <v>2</v>
      </c>
      <c r="C16" s="2">
        <v>2</v>
      </c>
      <c r="D16" s="2">
        <v>1</v>
      </c>
      <c r="E16" s="2">
        <v>1</v>
      </c>
      <c r="F16" s="2">
        <v>2</v>
      </c>
      <c r="G16" s="2">
        <v>2</v>
      </c>
      <c r="H16" s="2">
        <v>1</v>
      </c>
      <c r="I16" s="2">
        <v>2</v>
      </c>
      <c r="J16" s="2">
        <v>1</v>
      </c>
      <c r="K16" s="2">
        <v>1</v>
      </c>
      <c r="L16" s="2">
        <v>2</v>
      </c>
      <c r="M16" s="2">
        <v>2</v>
      </c>
      <c r="N16" s="2">
        <v>1</v>
      </c>
      <c r="O16" s="2">
        <v>1</v>
      </c>
      <c r="P16" s="2">
        <v>2</v>
      </c>
      <c r="Q16" s="2">
        <v>38</v>
      </c>
    </row>
    <row r="17" spans="1:21">
      <c r="A17" s="2">
        <v>15</v>
      </c>
      <c r="B17" s="2">
        <v>2</v>
      </c>
      <c r="C17" s="2">
        <v>2</v>
      </c>
      <c r="D17" s="2">
        <v>1</v>
      </c>
      <c r="E17" s="2">
        <v>2</v>
      </c>
      <c r="F17" s="2">
        <v>1</v>
      </c>
      <c r="G17" s="2">
        <v>1</v>
      </c>
      <c r="H17" s="2">
        <v>2</v>
      </c>
      <c r="I17" s="2">
        <v>1</v>
      </c>
      <c r="J17" s="2">
        <v>2</v>
      </c>
      <c r="K17" s="2">
        <v>2</v>
      </c>
      <c r="L17" s="2">
        <v>1</v>
      </c>
      <c r="M17" s="2">
        <v>2</v>
      </c>
      <c r="N17" s="2">
        <v>1</v>
      </c>
      <c r="O17" s="2">
        <v>1</v>
      </c>
      <c r="P17" s="2">
        <v>2</v>
      </c>
      <c r="Q17" s="2">
        <v>32</v>
      </c>
    </row>
    <row r="18" spans="1:21">
      <c r="A18" s="2">
        <v>16</v>
      </c>
      <c r="B18" s="2">
        <v>2</v>
      </c>
      <c r="C18" s="2">
        <v>2</v>
      </c>
      <c r="D18" s="2">
        <v>1</v>
      </c>
      <c r="E18" s="2">
        <v>2</v>
      </c>
      <c r="F18" s="2">
        <v>1</v>
      </c>
      <c r="G18" s="2">
        <v>1</v>
      </c>
      <c r="H18" s="2">
        <v>2</v>
      </c>
      <c r="I18" s="2">
        <v>2</v>
      </c>
      <c r="J18" s="2">
        <v>1</v>
      </c>
      <c r="K18" s="2">
        <v>1</v>
      </c>
      <c r="L18" s="2">
        <v>2</v>
      </c>
      <c r="M18" s="2">
        <v>1</v>
      </c>
      <c r="N18" s="2">
        <v>2</v>
      </c>
      <c r="O18" s="2">
        <v>2</v>
      </c>
      <c r="P18" s="2">
        <v>1</v>
      </c>
      <c r="Q18" s="2">
        <v>28</v>
      </c>
    </row>
    <row r="19" spans="1:21">
      <c r="A19" s="3" t="s">
        <v>17</v>
      </c>
      <c r="B19" s="3">
        <f>SUMIF(B3:B18,1,$Q$3:$Q$18)</f>
        <v>242</v>
      </c>
      <c r="C19" s="3">
        <f t="shared" ref="C19:P19" si="0">SUMIF(C3:C18,1,$Q$3:$Q$18)</f>
        <v>304</v>
      </c>
      <c r="D19" s="3">
        <f t="shared" si="0"/>
        <v>270</v>
      </c>
      <c r="E19" s="3">
        <f t="shared" si="0"/>
        <v>226</v>
      </c>
      <c r="F19" s="3">
        <f t="shared" si="0"/>
        <v>248</v>
      </c>
      <c r="G19" s="3">
        <f t="shared" si="0"/>
        <v>226</v>
      </c>
      <c r="H19" s="3">
        <f t="shared" si="0"/>
        <v>248</v>
      </c>
      <c r="I19" s="3">
        <f t="shared" si="0"/>
        <v>216</v>
      </c>
      <c r="J19" s="3">
        <f t="shared" si="0"/>
        <v>214</v>
      </c>
      <c r="K19" s="3">
        <f t="shared" si="0"/>
        <v>272</v>
      </c>
      <c r="L19" s="3">
        <f t="shared" si="0"/>
        <v>246</v>
      </c>
      <c r="M19" s="3">
        <f t="shared" si="0"/>
        <v>270</v>
      </c>
      <c r="N19" s="3">
        <f t="shared" si="0"/>
        <v>272</v>
      </c>
      <c r="O19" s="3">
        <f t="shared" si="0"/>
        <v>262</v>
      </c>
      <c r="P19" s="3">
        <f t="shared" si="0"/>
        <v>224</v>
      </c>
      <c r="Q19" s="3"/>
    </row>
    <row r="20" spans="1:21">
      <c r="A20" s="3" t="s">
        <v>18</v>
      </c>
      <c r="B20" s="3">
        <f>SUMIF(B3:B18,2,$Q$3:$Q$18)</f>
        <v>274</v>
      </c>
      <c r="C20" s="3">
        <f t="shared" ref="C20:P20" si="1">SUMIF(C3:C18,2,$Q$3:$Q$18)</f>
        <v>212</v>
      </c>
      <c r="D20" s="3">
        <f t="shared" si="1"/>
        <v>246</v>
      </c>
      <c r="E20" s="3">
        <f t="shared" si="1"/>
        <v>290</v>
      </c>
      <c r="F20" s="3">
        <f t="shared" si="1"/>
        <v>268</v>
      </c>
      <c r="G20" s="3">
        <f t="shared" si="1"/>
        <v>290</v>
      </c>
      <c r="H20" s="3">
        <f t="shared" si="1"/>
        <v>268</v>
      </c>
      <c r="I20" s="3">
        <f t="shared" si="1"/>
        <v>300</v>
      </c>
      <c r="J20" s="3">
        <f t="shared" si="1"/>
        <v>302</v>
      </c>
      <c r="K20" s="3">
        <f t="shared" si="1"/>
        <v>244</v>
      </c>
      <c r="L20" s="3">
        <f t="shared" si="1"/>
        <v>270</v>
      </c>
      <c r="M20" s="3">
        <f t="shared" si="1"/>
        <v>246</v>
      </c>
      <c r="N20" s="3">
        <f t="shared" si="1"/>
        <v>244</v>
      </c>
      <c r="O20" s="3">
        <f t="shared" si="1"/>
        <v>254</v>
      </c>
      <c r="P20" s="3">
        <f t="shared" si="1"/>
        <v>292</v>
      </c>
      <c r="Q20" s="2" t="s">
        <v>28</v>
      </c>
    </row>
    <row r="21" spans="1:21">
      <c r="A21" s="3" t="s">
        <v>19</v>
      </c>
      <c r="B21" s="3">
        <f>(B19-B20)^2/16</f>
        <v>64</v>
      </c>
      <c r="C21" s="3">
        <f t="shared" ref="C21:P21" si="2">(C19-C20)^2/16</f>
        <v>529</v>
      </c>
      <c r="D21" s="3">
        <f t="shared" si="2"/>
        <v>36</v>
      </c>
      <c r="E21" s="3">
        <f t="shared" si="2"/>
        <v>256</v>
      </c>
      <c r="F21" s="3">
        <f>(F19-F20)^2/16</f>
        <v>25</v>
      </c>
      <c r="G21" s="3">
        <f t="shared" si="2"/>
        <v>256</v>
      </c>
      <c r="H21" s="3">
        <f t="shared" si="2"/>
        <v>25</v>
      </c>
      <c r="I21" s="3">
        <f t="shared" si="2"/>
        <v>441</v>
      </c>
      <c r="J21" s="3">
        <f t="shared" si="2"/>
        <v>484</v>
      </c>
      <c r="K21" s="3">
        <f t="shared" si="2"/>
        <v>49</v>
      </c>
      <c r="L21" s="3">
        <f t="shared" si="2"/>
        <v>36</v>
      </c>
      <c r="M21" s="3">
        <f t="shared" si="2"/>
        <v>36</v>
      </c>
      <c r="N21" s="3">
        <f t="shared" si="2"/>
        <v>49</v>
      </c>
      <c r="O21" s="3">
        <f t="shared" si="2"/>
        <v>4</v>
      </c>
      <c r="P21" s="3">
        <f t="shared" si="2"/>
        <v>289</v>
      </c>
      <c r="Q21">
        <f>SUMSQ(Q3:Q18)-((SUM(Q3:Q18))^2)/16</f>
        <v>2579</v>
      </c>
      <c r="S21" s="1"/>
      <c r="T21" s="1"/>
      <c r="U21" s="1"/>
    </row>
    <row r="23" spans="1:21">
      <c r="F23" s="8" t="s">
        <v>39</v>
      </c>
      <c r="G23" s="7">
        <f>_xlfn.F.INV.RT(0.05,1,3)</f>
        <v>10.127964486013932</v>
      </c>
    </row>
    <row r="24" spans="1:21" s="1" customFormat="1">
      <c r="A24" s="2"/>
      <c r="B24" s="2" t="s">
        <v>29</v>
      </c>
      <c r="C24" s="2" t="s">
        <v>12</v>
      </c>
      <c r="D24" s="2" t="s">
        <v>30</v>
      </c>
      <c r="E24" s="2" t="s">
        <v>24</v>
      </c>
      <c r="S24"/>
      <c r="T24"/>
      <c r="U24"/>
    </row>
    <row r="25" spans="1:21">
      <c r="A25" s="9" t="s">
        <v>20</v>
      </c>
      <c r="B25" s="3">
        <v>529</v>
      </c>
      <c r="C25" s="3">
        <v>1</v>
      </c>
      <c r="D25" s="3">
        <f>B25/C25</f>
        <v>529</v>
      </c>
      <c r="E25" s="6">
        <f>D25/$D$37</f>
        <v>17.831460674157302</v>
      </c>
      <c r="F25" t="s">
        <v>40</v>
      </c>
    </row>
    <row r="26" spans="1:21">
      <c r="A26" s="2" t="s">
        <v>21</v>
      </c>
      <c r="B26" s="3">
        <v>256</v>
      </c>
      <c r="C26" s="3">
        <v>1</v>
      </c>
      <c r="D26" s="3">
        <f t="shared" ref="D26:D37" si="3">B26/C26</f>
        <v>256</v>
      </c>
      <c r="E26" s="5">
        <f t="shared" ref="E26:E36" si="4">D26/$D$37</f>
        <v>8.6292134831460672</v>
      </c>
    </row>
    <row r="27" spans="1:21">
      <c r="A27" s="2" t="s">
        <v>22</v>
      </c>
      <c r="B27" s="3">
        <v>64</v>
      </c>
      <c r="C27" s="3">
        <v>1</v>
      </c>
      <c r="D27" s="3">
        <f t="shared" si="3"/>
        <v>64</v>
      </c>
      <c r="E27" s="5">
        <f t="shared" si="4"/>
        <v>2.1573033707865168</v>
      </c>
    </row>
    <row r="28" spans="1:21">
      <c r="A28" s="9" t="s">
        <v>23</v>
      </c>
      <c r="B28" s="3">
        <v>441</v>
      </c>
      <c r="C28" s="3">
        <v>1</v>
      </c>
      <c r="D28" s="3">
        <f t="shared" si="3"/>
        <v>441</v>
      </c>
      <c r="E28" s="6">
        <f t="shared" si="4"/>
        <v>14.865168539325841</v>
      </c>
      <c r="F28" t="s">
        <v>40</v>
      </c>
    </row>
    <row r="29" spans="1:21">
      <c r="A29" s="2" t="s">
        <v>24</v>
      </c>
      <c r="B29" s="3">
        <v>289</v>
      </c>
      <c r="C29" s="3">
        <v>1</v>
      </c>
      <c r="D29" s="3">
        <f t="shared" si="3"/>
        <v>289</v>
      </c>
      <c r="E29" s="5">
        <f t="shared" si="4"/>
        <v>9.7415730337078656</v>
      </c>
    </row>
    <row r="30" spans="1:21">
      <c r="A30" s="10" t="s">
        <v>25</v>
      </c>
      <c r="B30" s="3">
        <v>49</v>
      </c>
      <c r="C30" s="3">
        <v>1</v>
      </c>
      <c r="D30" s="3">
        <f t="shared" si="3"/>
        <v>49</v>
      </c>
      <c r="E30" s="5">
        <f t="shared" si="4"/>
        <v>1.651685393258427</v>
      </c>
    </row>
    <row r="31" spans="1:21">
      <c r="A31" s="10" t="s">
        <v>26</v>
      </c>
      <c r="B31" s="3">
        <v>36</v>
      </c>
      <c r="C31" s="3">
        <v>1</v>
      </c>
      <c r="D31" s="3">
        <f t="shared" si="3"/>
        <v>36</v>
      </c>
      <c r="E31" s="5">
        <f t="shared" si="4"/>
        <v>1.2134831460674156</v>
      </c>
    </row>
    <row r="32" spans="1:21">
      <c r="A32" s="2" t="s">
        <v>36</v>
      </c>
      <c r="B32" s="3">
        <v>256</v>
      </c>
      <c r="C32" s="3">
        <v>1</v>
      </c>
      <c r="D32" s="3">
        <f t="shared" si="3"/>
        <v>256</v>
      </c>
      <c r="E32" s="5">
        <f t="shared" si="4"/>
        <v>8.6292134831460672</v>
      </c>
    </row>
    <row r="33" spans="1:7">
      <c r="A33" s="10" t="s">
        <v>34</v>
      </c>
      <c r="B33" s="3">
        <v>36</v>
      </c>
      <c r="C33" s="3">
        <v>1</v>
      </c>
      <c r="D33" s="3">
        <f t="shared" si="3"/>
        <v>36</v>
      </c>
      <c r="E33" s="5">
        <f t="shared" si="4"/>
        <v>1.2134831460674156</v>
      </c>
    </row>
    <row r="34" spans="1:7">
      <c r="A34" s="10" t="s">
        <v>35</v>
      </c>
      <c r="B34" s="3">
        <v>25</v>
      </c>
      <c r="C34" s="3">
        <v>1</v>
      </c>
      <c r="D34" s="3">
        <f t="shared" si="3"/>
        <v>25</v>
      </c>
      <c r="E34" s="5">
        <f t="shared" si="4"/>
        <v>0.84269662921348309</v>
      </c>
    </row>
    <row r="35" spans="1:7">
      <c r="A35" s="9" t="s">
        <v>38</v>
      </c>
      <c r="B35" s="3">
        <v>484</v>
      </c>
      <c r="C35" s="3">
        <v>1</v>
      </c>
      <c r="D35" s="3">
        <f t="shared" si="3"/>
        <v>484</v>
      </c>
      <c r="E35" s="6">
        <f t="shared" si="4"/>
        <v>16.314606741573034</v>
      </c>
      <c r="F35" t="s">
        <v>40</v>
      </c>
    </row>
    <row r="36" spans="1:7">
      <c r="A36" s="10" t="s">
        <v>37</v>
      </c>
      <c r="B36" s="3">
        <v>25</v>
      </c>
      <c r="C36" s="3">
        <v>1</v>
      </c>
      <c r="D36" s="3">
        <f t="shared" si="3"/>
        <v>25</v>
      </c>
      <c r="E36" s="4">
        <f t="shared" si="4"/>
        <v>0.84269662921348309</v>
      </c>
    </row>
    <row r="37" spans="1:7">
      <c r="A37" s="2" t="s">
        <v>27</v>
      </c>
      <c r="B37" s="3">
        <f>L21+N21+O21</f>
        <v>89</v>
      </c>
      <c r="C37" s="3">
        <v>3</v>
      </c>
      <c r="D37" s="5">
        <f t="shared" si="3"/>
        <v>29.666666666666668</v>
      </c>
      <c r="E37" s="3"/>
    </row>
    <row r="38" spans="1:7">
      <c r="A38" s="3" t="s">
        <v>28</v>
      </c>
      <c r="B38" s="3">
        <f>SUM(B25:B37)</f>
        <v>2579</v>
      </c>
      <c r="C38" s="3">
        <f>SUM(C25:C37)</f>
        <v>15</v>
      </c>
      <c r="D38" s="3"/>
      <c r="E38" s="3"/>
    </row>
    <row r="40" spans="1:7">
      <c r="F40" s="8" t="s">
        <v>41</v>
      </c>
      <c r="G40" s="7">
        <f>_xlfn.F.INV.RT(0.05,1,8)</f>
        <v>5.3176550715787174</v>
      </c>
    </row>
    <row r="41" spans="1:7">
      <c r="A41" s="2"/>
      <c r="B41" s="2" t="s">
        <v>29</v>
      </c>
      <c r="C41" s="2" t="s">
        <v>12</v>
      </c>
      <c r="D41" s="2" t="s">
        <v>30</v>
      </c>
      <c r="E41" s="2" t="s">
        <v>24</v>
      </c>
    </row>
    <row r="42" spans="1:7">
      <c r="A42" s="9" t="s">
        <v>20</v>
      </c>
      <c r="B42" s="3">
        <v>529</v>
      </c>
      <c r="C42" s="3">
        <v>1</v>
      </c>
      <c r="D42" s="3">
        <f>B42/C42</f>
        <v>529</v>
      </c>
      <c r="E42" s="6">
        <f>D42/$D$49</f>
        <v>16.276923076923076</v>
      </c>
      <c r="F42" t="s">
        <v>42</v>
      </c>
    </row>
    <row r="43" spans="1:7">
      <c r="A43" s="11" t="s">
        <v>21</v>
      </c>
      <c r="B43" s="3">
        <v>256</v>
      </c>
      <c r="C43" s="3">
        <v>1</v>
      </c>
      <c r="D43" s="3">
        <f t="shared" ref="D43:D49" si="5">B43/C43</f>
        <v>256</v>
      </c>
      <c r="E43" s="5">
        <f t="shared" ref="E43:E48" si="6">D43/$D$49</f>
        <v>7.8769230769230774</v>
      </c>
      <c r="F43" t="s">
        <v>40</v>
      </c>
    </row>
    <row r="44" spans="1:7">
      <c r="A44" s="2" t="s">
        <v>22</v>
      </c>
      <c r="B44" s="3">
        <v>64</v>
      </c>
      <c r="C44" s="3">
        <v>1</v>
      </c>
      <c r="D44" s="3">
        <f t="shared" si="5"/>
        <v>64</v>
      </c>
      <c r="E44" s="5">
        <f t="shared" si="6"/>
        <v>1.9692307692307693</v>
      </c>
    </row>
    <row r="45" spans="1:7">
      <c r="A45" s="9" t="s">
        <v>23</v>
      </c>
      <c r="B45" s="3">
        <v>441</v>
      </c>
      <c r="C45" s="3">
        <v>1</v>
      </c>
      <c r="D45" s="3">
        <f t="shared" si="5"/>
        <v>441</v>
      </c>
      <c r="E45" s="6">
        <f t="shared" si="6"/>
        <v>13.569230769230769</v>
      </c>
      <c r="F45" t="s">
        <v>42</v>
      </c>
    </row>
    <row r="46" spans="1:7">
      <c r="A46" s="11" t="s">
        <v>24</v>
      </c>
      <c r="B46" s="3">
        <v>289</v>
      </c>
      <c r="C46" s="3">
        <v>1</v>
      </c>
      <c r="D46" s="3">
        <f t="shared" si="5"/>
        <v>289</v>
      </c>
      <c r="E46" s="5">
        <f t="shared" si="6"/>
        <v>8.8923076923076927</v>
      </c>
      <c r="F46" t="s">
        <v>40</v>
      </c>
    </row>
    <row r="47" spans="1:7">
      <c r="A47" s="11" t="s">
        <v>36</v>
      </c>
      <c r="B47" s="3">
        <v>256</v>
      </c>
      <c r="C47" s="3">
        <v>1</v>
      </c>
      <c r="D47" s="3">
        <f t="shared" si="5"/>
        <v>256</v>
      </c>
      <c r="E47" s="5">
        <f t="shared" si="6"/>
        <v>7.8769230769230774</v>
      </c>
      <c r="F47" t="s">
        <v>40</v>
      </c>
    </row>
    <row r="48" spans="1:7">
      <c r="A48" s="9" t="s">
        <v>38</v>
      </c>
      <c r="B48" s="3">
        <v>484</v>
      </c>
      <c r="C48" s="3">
        <v>1</v>
      </c>
      <c r="D48" s="3">
        <f t="shared" si="5"/>
        <v>484</v>
      </c>
      <c r="E48" s="6">
        <f t="shared" si="6"/>
        <v>14.892307692307693</v>
      </c>
      <c r="F48" t="s">
        <v>42</v>
      </c>
    </row>
    <row r="49" spans="1:5">
      <c r="A49" s="2" t="s">
        <v>27</v>
      </c>
      <c r="B49" s="3">
        <f>89+49+36+36+25+25</f>
        <v>260</v>
      </c>
      <c r="C49" s="3">
        <v>8</v>
      </c>
      <c r="D49" s="5">
        <f t="shared" si="5"/>
        <v>32.5</v>
      </c>
      <c r="E49" s="3"/>
    </row>
    <row r="50" spans="1:5">
      <c r="A50" s="3" t="s">
        <v>28</v>
      </c>
      <c r="B50" s="3">
        <f>SUM(B42:B49)</f>
        <v>2579</v>
      </c>
      <c r="C50" s="3">
        <f>SUM(C42:C49)</f>
        <v>15</v>
      </c>
      <c r="D50" s="3"/>
      <c r="E50" s="3"/>
    </row>
  </sheetData>
  <mergeCells count="3">
    <mergeCell ref="A1:A2"/>
    <mergeCell ref="B1:P1"/>
    <mergeCell ref="Q1:Q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188B-7E26-4C10-8DC5-9BA049472C38}">
  <dimension ref="A1:AL50"/>
  <sheetViews>
    <sheetView topLeftCell="K1" workbookViewId="0">
      <pane ySplit="2" topLeftCell="A3" activePane="bottomLeft" state="frozen"/>
      <selection pane="bottomLeft" activeCell="AL11" sqref="AL11"/>
    </sheetView>
  </sheetViews>
  <sheetFormatPr baseColWidth="10" defaultColWidth="8.83203125" defaultRowHeight="15"/>
  <cols>
    <col min="2" max="16" width="6.6640625" customWidth="1"/>
    <col min="17" max="17" width="6.5" bestFit="1" customWidth="1"/>
    <col min="18" max="18" width="6.5" customWidth="1"/>
    <col min="19" max="20" width="3.5" bestFit="1" customWidth="1"/>
    <col min="21" max="21" width="1.83203125" customWidth="1"/>
    <col min="22" max="23" width="3.5" bestFit="1" customWidth="1"/>
    <col min="24" max="24" width="1.6640625" customWidth="1"/>
    <col min="25" max="26" width="3.5" bestFit="1" customWidth="1"/>
    <col min="27" max="27" width="2.33203125" customWidth="1"/>
    <col min="28" max="29" width="3.5" bestFit="1" customWidth="1"/>
    <col min="30" max="30" width="2.5" customWidth="1"/>
    <col min="31" max="32" width="3.1640625" bestFit="1" customWidth="1"/>
    <col min="33" max="33" width="1.83203125" customWidth="1"/>
    <col min="34" max="34" width="7.5" customWidth="1"/>
    <col min="35" max="35" width="7.6640625" bestFit="1" customWidth="1"/>
    <col min="36" max="36" width="1.6640625" customWidth="1"/>
    <col min="37" max="38" width="7.83203125" bestFit="1" customWidth="1"/>
    <col min="39" max="39" width="2" customWidth="1"/>
  </cols>
  <sheetData>
    <row r="1" spans="1:38">
      <c r="A1" s="14" t="s">
        <v>31</v>
      </c>
      <c r="B1" s="15" t="s">
        <v>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  <c r="Q1" s="18" t="s">
        <v>13</v>
      </c>
    </row>
    <row r="2" spans="1:38">
      <c r="A2" s="14"/>
      <c r="B2" s="2" t="s">
        <v>22</v>
      </c>
      <c r="C2" s="2" t="s">
        <v>20</v>
      </c>
      <c r="D2" s="2" t="s">
        <v>34</v>
      </c>
      <c r="E2" s="2" t="s">
        <v>21</v>
      </c>
      <c r="F2" s="2" t="s">
        <v>35</v>
      </c>
      <c r="G2" s="2" t="s">
        <v>36</v>
      </c>
      <c r="H2" s="2" t="s">
        <v>37</v>
      </c>
      <c r="I2" s="2" t="s">
        <v>23</v>
      </c>
      <c r="J2" s="2" t="s">
        <v>38</v>
      </c>
      <c r="K2" s="2" t="s">
        <v>25</v>
      </c>
      <c r="L2" s="2" t="s">
        <v>10</v>
      </c>
      <c r="M2" s="2" t="s">
        <v>26</v>
      </c>
      <c r="N2" s="2" t="s">
        <v>10</v>
      </c>
      <c r="O2" s="2" t="s">
        <v>10</v>
      </c>
      <c r="P2" s="2" t="s">
        <v>24</v>
      </c>
      <c r="Q2" s="19"/>
      <c r="S2" s="12" t="s">
        <v>43</v>
      </c>
      <c r="T2" s="12" t="s">
        <v>44</v>
      </c>
      <c r="V2" t="s">
        <v>46</v>
      </c>
      <c r="W2" t="s">
        <v>47</v>
      </c>
      <c r="Y2" t="s">
        <v>52</v>
      </c>
      <c r="Z2" t="s">
        <v>53</v>
      </c>
      <c r="AB2" t="s">
        <v>49</v>
      </c>
      <c r="AC2" t="s">
        <v>50</v>
      </c>
      <c r="AE2" t="s">
        <v>55</v>
      </c>
      <c r="AF2" t="s">
        <v>56</v>
      </c>
      <c r="AH2" s="2" t="s">
        <v>57</v>
      </c>
      <c r="AI2" s="2" t="s">
        <v>58</v>
      </c>
      <c r="AK2" s="2" t="s">
        <v>59</v>
      </c>
      <c r="AL2" s="2" t="s">
        <v>60</v>
      </c>
    </row>
    <row r="3" spans="1:38">
      <c r="A3" s="2">
        <v>1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16</v>
      </c>
      <c r="S3">
        <f>SUMIF(C3:C18,1,$Q$3:$Q$18)/8</f>
        <v>38</v>
      </c>
      <c r="T3">
        <f>SUMIF(C3:C18,2,$Q$3:$Q$18)/8</f>
        <v>26.5</v>
      </c>
      <c r="V3">
        <f>SUMIF($E$3:$E$18,1,$Q$3:$Q$18)/8</f>
        <v>28.25</v>
      </c>
      <c r="W3">
        <f>SUMIF($E$3:$E$18,2,$Q$3:$Q$18)/8</f>
        <v>36.25</v>
      </c>
      <c r="Y3">
        <f>SUMIF($B$3:$B$18,2,$Q$3:$Q$18)/8</f>
        <v>34.25</v>
      </c>
      <c r="Z3">
        <f>SUMIF($B$3:$B$18,1,$Q$3:$Q$18)/8</f>
        <v>30.25</v>
      </c>
      <c r="AB3">
        <f>SUMIF($I$3:$I$18,1,$Q$3:$Q$18)/8</f>
        <v>27</v>
      </c>
      <c r="AC3">
        <f>SUMIF($I$3:$I$18,2,$Q$3:$Q$18)/8</f>
        <v>37.5</v>
      </c>
      <c r="AE3">
        <f>SUMIF($P$3:$P$18,1,$Q$3:$Q$18)/8</f>
        <v>28</v>
      </c>
      <c r="AF3">
        <f>SUMIF($P$3:$P$18,2,$Q$3:$Q$18)/8</f>
        <v>36.5</v>
      </c>
      <c r="AH3" s="13">
        <f>SUMIF($G$3:$G$18,1,$Q$3:$Q$18)/8</f>
        <v>28.25</v>
      </c>
      <c r="AI3" s="13">
        <f>SUMIF($G$3:$G$18,2,$Q$3:$Q$18)/8</f>
        <v>36.25</v>
      </c>
      <c r="AJ3" s="13"/>
      <c r="AK3" s="13">
        <f>SUMIF($J$3:$J$18,1,$Q$3:$Q$18)/8</f>
        <v>26.75</v>
      </c>
      <c r="AL3" s="13">
        <f>SUMIF($J$3:$J$18,2,$Q$3:$Q$18)/8</f>
        <v>37.75</v>
      </c>
    </row>
    <row r="4" spans="1:38">
      <c r="A4" s="2">
        <v>2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2</v>
      </c>
      <c r="J4" s="2">
        <v>2</v>
      </c>
      <c r="K4" s="2">
        <v>2</v>
      </c>
      <c r="L4" s="2">
        <v>2</v>
      </c>
      <c r="M4" s="2">
        <v>2</v>
      </c>
      <c r="N4" s="2">
        <v>2</v>
      </c>
      <c r="O4" s="2">
        <v>2</v>
      </c>
      <c r="P4" s="2">
        <v>2</v>
      </c>
      <c r="Q4" s="2">
        <v>38</v>
      </c>
    </row>
    <row r="5" spans="1:38">
      <c r="A5" s="2">
        <v>3</v>
      </c>
      <c r="B5" s="2">
        <v>1</v>
      </c>
      <c r="C5" s="2">
        <v>1</v>
      </c>
      <c r="D5" s="2">
        <v>1</v>
      </c>
      <c r="E5" s="2">
        <v>2</v>
      </c>
      <c r="F5" s="2">
        <v>2</v>
      </c>
      <c r="G5" s="2">
        <v>2</v>
      </c>
      <c r="H5" s="2">
        <v>2</v>
      </c>
      <c r="I5" s="2">
        <v>1</v>
      </c>
      <c r="J5" s="2">
        <v>1</v>
      </c>
      <c r="K5" s="2">
        <v>1</v>
      </c>
      <c r="L5" s="2">
        <v>1</v>
      </c>
      <c r="M5" s="2">
        <v>2</v>
      </c>
      <c r="N5" s="2">
        <v>2</v>
      </c>
      <c r="O5" s="2">
        <v>2</v>
      </c>
      <c r="P5" s="2">
        <v>2</v>
      </c>
      <c r="Q5" s="2">
        <v>38</v>
      </c>
    </row>
    <row r="6" spans="1:38">
      <c r="A6" s="2">
        <v>4</v>
      </c>
      <c r="B6" s="2">
        <v>1</v>
      </c>
      <c r="C6" s="2">
        <v>1</v>
      </c>
      <c r="D6" s="2">
        <v>1</v>
      </c>
      <c r="E6" s="2">
        <v>2</v>
      </c>
      <c r="F6" s="2">
        <v>2</v>
      </c>
      <c r="G6" s="2">
        <v>2</v>
      </c>
      <c r="H6" s="2">
        <v>2</v>
      </c>
      <c r="I6" s="2">
        <v>2</v>
      </c>
      <c r="J6" s="2">
        <v>2</v>
      </c>
      <c r="K6" s="2">
        <v>2</v>
      </c>
      <c r="L6" s="2">
        <v>2</v>
      </c>
      <c r="M6" s="2">
        <v>1</v>
      </c>
      <c r="N6" s="2">
        <v>1</v>
      </c>
      <c r="O6" s="2">
        <v>1</v>
      </c>
      <c r="P6" s="2">
        <v>1</v>
      </c>
      <c r="Q6" s="2">
        <v>58</v>
      </c>
    </row>
    <row r="7" spans="1:38">
      <c r="A7" s="2">
        <v>5</v>
      </c>
      <c r="B7" s="2">
        <v>1</v>
      </c>
      <c r="C7" s="2">
        <v>2</v>
      </c>
      <c r="D7" s="2">
        <v>2</v>
      </c>
      <c r="E7" s="2">
        <v>1</v>
      </c>
      <c r="F7" s="2">
        <v>1</v>
      </c>
      <c r="G7" s="2">
        <v>2</v>
      </c>
      <c r="H7" s="2">
        <v>2</v>
      </c>
      <c r="I7" s="2">
        <v>1</v>
      </c>
      <c r="J7" s="2">
        <v>1</v>
      </c>
      <c r="K7" s="2">
        <v>2</v>
      </c>
      <c r="L7" s="2">
        <v>2</v>
      </c>
      <c r="M7" s="2">
        <v>1</v>
      </c>
      <c r="N7" s="2">
        <v>1</v>
      </c>
      <c r="O7" s="2">
        <v>2</v>
      </c>
      <c r="P7" s="2">
        <v>2</v>
      </c>
      <c r="Q7" s="2">
        <v>19</v>
      </c>
    </row>
    <row r="8" spans="1:38">
      <c r="A8" s="2">
        <v>6</v>
      </c>
      <c r="B8" s="2">
        <v>1</v>
      </c>
      <c r="C8" s="2">
        <v>2</v>
      </c>
      <c r="D8" s="2">
        <v>2</v>
      </c>
      <c r="E8" s="2">
        <v>1</v>
      </c>
      <c r="F8" s="2">
        <v>1</v>
      </c>
      <c r="G8" s="2">
        <v>2</v>
      </c>
      <c r="H8" s="2">
        <v>2</v>
      </c>
      <c r="I8" s="2">
        <v>2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1</v>
      </c>
      <c r="P8" s="2">
        <v>1</v>
      </c>
      <c r="Q8" s="2">
        <v>27</v>
      </c>
    </row>
    <row r="9" spans="1:38">
      <c r="A9" s="2">
        <v>7</v>
      </c>
      <c r="B9" s="2">
        <v>1</v>
      </c>
      <c r="C9" s="2">
        <v>2</v>
      </c>
      <c r="D9" s="2">
        <v>2</v>
      </c>
      <c r="E9" s="2">
        <v>2</v>
      </c>
      <c r="F9" s="2">
        <v>2</v>
      </c>
      <c r="G9" s="2">
        <v>1</v>
      </c>
      <c r="H9" s="2">
        <v>1</v>
      </c>
      <c r="I9" s="2">
        <v>1</v>
      </c>
      <c r="J9" s="2">
        <v>1</v>
      </c>
      <c r="K9" s="2">
        <v>2</v>
      </c>
      <c r="L9" s="2">
        <v>2</v>
      </c>
      <c r="M9" s="2">
        <v>2</v>
      </c>
      <c r="N9" s="2">
        <v>2</v>
      </c>
      <c r="O9" s="2">
        <v>1</v>
      </c>
      <c r="P9" s="2">
        <v>1</v>
      </c>
      <c r="Q9" s="2">
        <v>5</v>
      </c>
    </row>
    <row r="10" spans="1:38">
      <c r="A10" s="2">
        <v>8</v>
      </c>
      <c r="B10" s="2">
        <v>1</v>
      </c>
      <c r="C10" s="2">
        <v>2</v>
      </c>
      <c r="D10" s="2">
        <v>2</v>
      </c>
      <c r="E10" s="2">
        <v>2</v>
      </c>
      <c r="F10" s="2">
        <v>2</v>
      </c>
      <c r="G10" s="2">
        <v>1</v>
      </c>
      <c r="H10" s="2">
        <v>1</v>
      </c>
      <c r="I10" s="2">
        <v>2</v>
      </c>
      <c r="J10" s="2">
        <v>2</v>
      </c>
      <c r="K10" s="2">
        <v>1</v>
      </c>
      <c r="L10" s="2">
        <v>1</v>
      </c>
      <c r="M10" s="2">
        <v>1</v>
      </c>
      <c r="N10" s="2">
        <v>1</v>
      </c>
      <c r="O10" s="2">
        <v>2</v>
      </c>
      <c r="P10" s="2">
        <v>2</v>
      </c>
      <c r="Q10" s="2">
        <v>41</v>
      </c>
    </row>
    <row r="11" spans="1:38">
      <c r="A11" s="2">
        <v>9</v>
      </c>
      <c r="B11" s="2">
        <v>2</v>
      </c>
      <c r="C11" s="2">
        <v>1</v>
      </c>
      <c r="D11" s="2">
        <v>2</v>
      </c>
      <c r="E11" s="2">
        <v>1</v>
      </c>
      <c r="F11" s="2">
        <v>2</v>
      </c>
      <c r="G11" s="2">
        <v>1</v>
      </c>
      <c r="H11" s="2">
        <v>2</v>
      </c>
      <c r="I11" s="2">
        <v>1</v>
      </c>
      <c r="J11" s="2">
        <v>2</v>
      </c>
      <c r="K11" s="2">
        <v>1</v>
      </c>
      <c r="L11" s="2">
        <v>2</v>
      </c>
      <c r="M11" s="2">
        <v>1</v>
      </c>
      <c r="N11" s="2">
        <v>2</v>
      </c>
      <c r="O11" s="2">
        <v>1</v>
      </c>
      <c r="P11" s="2">
        <v>2</v>
      </c>
      <c r="Q11" s="2">
        <v>41</v>
      </c>
    </row>
    <row r="12" spans="1:38">
      <c r="A12" s="2">
        <v>10</v>
      </c>
      <c r="B12" s="2">
        <v>2</v>
      </c>
      <c r="C12" s="2">
        <v>1</v>
      </c>
      <c r="D12" s="2">
        <v>2</v>
      </c>
      <c r="E12" s="2">
        <v>1</v>
      </c>
      <c r="F12" s="2">
        <v>2</v>
      </c>
      <c r="G12" s="2">
        <v>1</v>
      </c>
      <c r="H12" s="2">
        <v>2</v>
      </c>
      <c r="I12" s="2">
        <v>2</v>
      </c>
      <c r="J12" s="2">
        <v>1</v>
      </c>
      <c r="K12" s="2">
        <v>2</v>
      </c>
      <c r="L12" s="2">
        <v>1</v>
      </c>
      <c r="M12" s="2">
        <v>2</v>
      </c>
      <c r="N12" s="2">
        <v>1</v>
      </c>
      <c r="O12" s="2">
        <v>2</v>
      </c>
      <c r="P12" s="2">
        <v>1</v>
      </c>
      <c r="Q12" s="2">
        <v>25</v>
      </c>
    </row>
    <row r="13" spans="1:38">
      <c r="A13" s="2">
        <v>11</v>
      </c>
      <c r="B13" s="2">
        <v>2</v>
      </c>
      <c r="C13" s="2">
        <v>1</v>
      </c>
      <c r="D13" s="2">
        <v>2</v>
      </c>
      <c r="E13" s="2">
        <v>2</v>
      </c>
      <c r="F13" s="2">
        <v>1</v>
      </c>
      <c r="G13" s="2">
        <v>2</v>
      </c>
      <c r="H13" s="2">
        <v>1</v>
      </c>
      <c r="I13" s="2">
        <v>1</v>
      </c>
      <c r="J13" s="2">
        <v>2</v>
      </c>
      <c r="K13" s="2">
        <v>1</v>
      </c>
      <c r="L13" s="2">
        <v>2</v>
      </c>
      <c r="M13" s="2">
        <v>2</v>
      </c>
      <c r="N13" s="2">
        <v>1</v>
      </c>
      <c r="O13" s="2">
        <v>2</v>
      </c>
      <c r="P13" s="2">
        <v>1</v>
      </c>
      <c r="Q13" s="2">
        <v>43</v>
      </c>
    </row>
    <row r="14" spans="1:38">
      <c r="A14" s="2">
        <v>12</v>
      </c>
      <c r="B14" s="2">
        <v>2</v>
      </c>
      <c r="C14" s="2">
        <v>1</v>
      </c>
      <c r="D14" s="2">
        <v>2</v>
      </c>
      <c r="E14" s="2">
        <v>2</v>
      </c>
      <c r="F14" s="2">
        <v>1</v>
      </c>
      <c r="G14" s="2">
        <v>2</v>
      </c>
      <c r="H14" s="2">
        <v>1</v>
      </c>
      <c r="I14" s="2">
        <v>2</v>
      </c>
      <c r="J14" s="2">
        <v>1</v>
      </c>
      <c r="K14" s="2">
        <v>2</v>
      </c>
      <c r="L14" s="2">
        <v>1</v>
      </c>
      <c r="M14" s="2">
        <v>1</v>
      </c>
      <c r="N14" s="2">
        <v>2</v>
      </c>
      <c r="O14" s="2">
        <v>1</v>
      </c>
      <c r="P14" s="2">
        <v>2</v>
      </c>
      <c r="Q14" s="2">
        <v>45</v>
      </c>
    </row>
    <row r="15" spans="1:38">
      <c r="A15" s="2">
        <v>13</v>
      </c>
      <c r="B15" s="2">
        <v>2</v>
      </c>
      <c r="C15" s="2">
        <v>2</v>
      </c>
      <c r="D15" s="2">
        <v>1</v>
      </c>
      <c r="E15" s="2">
        <v>1</v>
      </c>
      <c r="F15" s="2">
        <v>2</v>
      </c>
      <c r="G15" s="2">
        <v>2</v>
      </c>
      <c r="H15" s="2">
        <v>1</v>
      </c>
      <c r="I15" s="2">
        <v>1</v>
      </c>
      <c r="J15" s="2">
        <v>2</v>
      </c>
      <c r="K15" s="2">
        <v>2</v>
      </c>
      <c r="L15" s="2">
        <v>1</v>
      </c>
      <c r="M15" s="2">
        <v>1</v>
      </c>
      <c r="N15" s="2">
        <v>2</v>
      </c>
      <c r="O15" s="2">
        <v>2</v>
      </c>
      <c r="P15" s="2">
        <v>1</v>
      </c>
      <c r="Q15" s="2">
        <v>22</v>
      </c>
    </row>
    <row r="16" spans="1:38">
      <c r="A16" s="2">
        <v>14</v>
      </c>
      <c r="B16" s="2">
        <v>2</v>
      </c>
      <c r="C16" s="2">
        <v>2</v>
      </c>
      <c r="D16" s="2">
        <v>1</v>
      </c>
      <c r="E16" s="2">
        <v>1</v>
      </c>
      <c r="F16" s="2">
        <v>2</v>
      </c>
      <c r="G16" s="2">
        <v>2</v>
      </c>
      <c r="H16" s="2">
        <v>1</v>
      </c>
      <c r="I16" s="2">
        <v>2</v>
      </c>
      <c r="J16" s="2">
        <v>1</v>
      </c>
      <c r="K16" s="2">
        <v>1</v>
      </c>
      <c r="L16" s="2">
        <v>2</v>
      </c>
      <c r="M16" s="2">
        <v>2</v>
      </c>
      <c r="N16" s="2">
        <v>1</v>
      </c>
      <c r="O16" s="2">
        <v>1</v>
      </c>
      <c r="P16" s="2">
        <v>2</v>
      </c>
      <c r="Q16" s="2">
        <v>38</v>
      </c>
    </row>
    <row r="17" spans="1:17">
      <c r="A17" s="2">
        <v>15</v>
      </c>
      <c r="B17" s="2">
        <v>2</v>
      </c>
      <c r="C17" s="2">
        <v>2</v>
      </c>
      <c r="D17" s="2">
        <v>1</v>
      </c>
      <c r="E17" s="2">
        <v>2</v>
      </c>
      <c r="F17" s="2">
        <v>1</v>
      </c>
      <c r="G17" s="2">
        <v>1</v>
      </c>
      <c r="H17" s="2">
        <v>2</v>
      </c>
      <c r="I17" s="2">
        <v>1</v>
      </c>
      <c r="J17" s="2">
        <v>2</v>
      </c>
      <c r="K17" s="2">
        <v>2</v>
      </c>
      <c r="L17" s="2">
        <v>1</v>
      </c>
      <c r="M17" s="2">
        <v>2</v>
      </c>
      <c r="N17" s="2">
        <v>1</v>
      </c>
      <c r="O17" s="2">
        <v>1</v>
      </c>
      <c r="P17" s="2">
        <v>2</v>
      </c>
      <c r="Q17" s="2">
        <v>32</v>
      </c>
    </row>
    <row r="18" spans="1:17">
      <c r="A18" s="2">
        <v>16</v>
      </c>
      <c r="B18" s="2">
        <v>2</v>
      </c>
      <c r="C18" s="2">
        <v>2</v>
      </c>
      <c r="D18" s="2">
        <v>1</v>
      </c>
      <c r="E18" s="2">
        <v>2</v>
      </c>
      <c r="F18" s="2">
        <v>1</v>
      </c>
      <c r="G18" s="2">
        <v>1</v>
      </c>
      <c r="H18" s="2">
        <v>2</v>
      </c>
      <c r="I18" s="2">
        <v>2</v>
      </c>
      <c r="J18" s="2">
        <v>1</v>
      </c>
      <c r="K18" s="2">
        <v>1</v>
      </c>
      <c r="L18" s="2">
        <v>2</v>
      </c>
      <c r="M18" s="2">
        <v>1</v>
      </c>
      <c r="N18" s="2">
        <v>2</v>
      </c>
      <c r="O18" s="2">
        <v>2</v>
      </c>
      <c r="P18" s="2">
        <v>1</v>
      </c>
      <c r="Q18" s="2">
        <v>28</v>
      </c>
    </row>
    <row r="19" spans="1:17">
      <c r="A19" s="3" t="s">
        <v>17</v>
      </c>
      <c r="B19" s="3">
        <f>SUMIF(B3:B18,1,$Q$3:$Q$18)</f>
        <v>242</v>
      </c>
      <c r="C19" s="3">
        <f t="shared" ref="C19:P19" si="0">SUMIF(C3:C18,1,$Q$3:$Q$18)</f>
        <v>304</v>
      </c>
      <c r="D19" s="3">
        <f t="shared" si="0"/>
        <v>270</v>
      </c>
      <c r="E19" s="3">
        <f t="shared" si="0"/>
        <v>226</v>
      </c>
      <c r="F19" s="3">
        <f t="shared" si="0"/>
        <v>248</v>
      </c>
      <c r="G19" s="3">
        <f t="shared" si="0"/>
        <v>226</v>
      </c>
      <c r="H19" s="3">
        <f t="shared" si="0"/>
        <v>248</v>
      </c>
      <c r="I19" s="3">
        <f t="shared" si="0"/>
        <v>216</v>
      </c>
      <c r="J19" s="3">
        <f t="shared" si="0"/>
        <v>214</v>
      </c>
      <c r="K19" s="3">
        <f t="shared" si="0"/>
        <v>272</v>
      </c>
      <c r="L19" s="3">
        <f t="shared" si="0"/>
        <v>246</v>
      </c>
      <c r="M19" s="3">
        <f t="shared" si="0"/>
        <v>270</v>
      </c>
      <c r="N19" s="3">
        <f t="shared" si="0"/>
        <v>272</v>
      </c>
      <c r="O19" s="3">
        <f t="shared" si="0"/>
        <v>262</v>
      </c>
      <c r="P19" s="3">
        <f t="shared" si="0"/>
        <v>224</v>
      </c>
      <c r="Q19" s="3"/>
    </row>
    <row r="20" spans="1:17">
      <c r="A20" s="3" t="s">
        <v>18</v>
      </c>
      <c r="B20" s="3">
        <f>SUMIF(B3:B18,2,$Q$3:$Q$18)</f>
        <v>274</v>
      </c>
      <c r="C20" s="3">
        <f t="shared" ref="C20:P20" si="1">SUMIF(C3:C18,2,$Q$3:$Q$18)</f>
        <v>212</v>
      </c>
      <c r="D20" s="3">
        <f t="shared" si="1"/>
        <v>246</v>
      </c>
      <c r="E20" s="3">
        <f t="shared" si="1"/>
        <v>290</v>
      </c>
      <c r="F20" s="3">
        <f t="shared" si="1"/>
        <v>268</v>
      </c>
      <c r="G20" s="3">
        <f t="shared" si="1"/>
        <v>290</v>
      </c>
      <c r="H20" s="3">
        <f t="shared" si="1"/>
        <v>268</v>
      </c>
      <c r="I20" s="3">
        <f t="shared" si="1"/>
        <v>300</v>
      </c>
      <c r="J20" s="3">
        <f t="shared" si="1"/>
        <v>302</v>
      </c>
      <c r="K20" s="3">
        <f t="shared" si="1"/>
        <v>244</v>
      </c>
      <c r="L20" s="3">
        <f t="shared" si="1"/>
        <v>270</v>
      </c>
      <c r="M20" s="3">
        <f t="shared" si="1"/>
        <v>246</v>
      </c>
      <c r="N20" s="3">
        <f t="shared" si="1"/>
        <v>244</v>
      </c>
      <c r="O20" s="3">
        <f t="shared" si="1"/>
        <v>254</v>
      </c>
      <c r="P20" s="3">
        <f t="shared" si="1"/>
        <v>292</v>
      </c>
      <c r="Q20" s="2" t="s">
        <v>28</v>
      </c>
    </row>
    <row r="21" spans="1:17">
      <c r="A21" s="3" t="s">
        <v>19</v>
      </c>
      <c r="B21" s="3">
        <f>(B19-B20)^2/16</f>
        <v>64</v>
      </c>
      <c r="C21" s="3">
        <f t="shared" ref="C21:P21" si="2">(C19-C20)^2/16</f>
        <v>529</v>
      </c>
      <c r="D21" s="3">
        <f t="shared" si="2"/>
        <v>36</v>
      </c>
      <c r="E21" s="3">
        <f t="shared" si="2"/>
        <v>256</v>
      </c>
      <c r="F21" s="3">
        <f>(F19-F20)^2/16</f>
        <v>25</v>
      </c>
      <c r="G21" s="3">
        <f t="shared" si="2"/>
        <v>256</v>
      </c>
      <c r="H21" s="3">
        <f t="shared" si="2"/>
        <v>25</v>
      </c>
      <c r="I21" s="3">
        <f t="shared" si="2"/>
        <v>441</v>
      </c>
      <c r="J21" s="3">
        <f t="shared" si="2"/>
        <v>484</v>
      </c>
      <c r="K21" s="3">
        <f t="shared" si="2"/>
        <v>49</v>
      </c>
      <c r="L21" s="3">
        <f t="shared" si="2"/>
        <v>36</v>
      </c>
      <c r="M21" s="3">
        <f t="shared" si="2"/>
        <v>36</v>
      </c>
      <c r="N21" s="3">
        <f t="shared" si="2"/>
        <v>49</v>
      </c>
      <c r="O21" s="3">
        <f t="shared" si="2"/>
        <v>4</v>
      </c>
      <c r="P21" s="3">
        <f t="shared" si="2"/>
        <v>289</v>
      </c>
      <c r="Q21">
        <f>SUMSQ(Q3:Q18)-((SUM(Q3:Q18))^2)/16</f>
        <v>2579</v>
      </c>
    </row>
    <row r="23" spans="1:17">
      <c r="F23" s="8" t="s">
        <v>39</v>
      </c>
      <c r="G23" s="7">
        <f>_xlfn.F.INV.RT(0.05,1,3)</f>
        <v>10.127964486013932</v>
      </c>
    </row>
    <row r="24" spans="1:17" s="1" customFormat="1">
      <c r="A24" s="2"/>
      <c r="B24" s="2" t="s">
        <v>29</v>
      </c>
      <c r="C24" s="2" t="s">
        <v>12</v>
      </c>
      <c r="D24" s="2" t="s">
        <v>30</v>
      </c>
      <c r="E24" s="2" t="s">
        <v>24</v>
      </c>
    </row>
    <row r="25" spans="1:17">
      <c r="A25" s="9" t="s">
        <v>20</v>
      </c>
      <c r="B25" s="3">
        <v>529</v>
      </c>
      <c r="C25" s="3">
        <v>1</v>
      </c>
      <c r="D25" s="3">
        <f>B25/C25</f>
        <v>529</v>
      </c>
      <c r="E25" s="6">
        <f>D25/$D$37</f>
        <v>17.831460674157302</v>
      </c>
      <c r="F25" t="s">
        <v>40</v>
      </c>
    </row>
    <row r="26" spans="1:17">
      <c r="A26" s="2" t="s">
        <v>21</v>
      </c>
      <c r="B26" s="3">
        <v>256</v>
      </c>
      <c r="C26" s="3">
        <v>1</v>
      </c>
      <c r="D26" s="3">
        <f t="shared" ref="D26:D37" si="3">B26/C26</f>
        <v>256</v>
      </c>
      <c r="E26" s="5">
        <f t="shared" ref="E26:E36" si="4">D26/$D$37</f>
        <v>8.6292134831460672</v>
      </c>
    </row>
    <row r="27" spans="1:17">
      <c r="A27" s="2" t="s">
        <v>22</v>
      </c>
      <c r="B27" s="3">
        <v>64</v>
      </c>
      <c r="C27" s="3">
        <v>1</v>
      </c>
      <c r="D27" s="3">
        <f t="shared" si="3"/>
        <v>64</v>
      </c>
      <c r="E27" s="5">
        <f t="shared" si="4"/>
        <v>2.1573033707865168</v>
      </c>
    </row>
    <row r="28" spans="1:17">
      <c r="A28" s="9" t="s">
        <v>23</v>
      </c>
      <c r="B28" s="3">
        <v>441</v>
      </c>
      <c r="C28" s="3">
        <v>1</v>
      </c>
      <c r="D28" s="3">
        <f t="shared" si="3"/>
        <v>441</v>
      </c>
      <c r="E28" s="6">
        <f t="shared" si="4"/>
        <v>14.865168539325841</v>
      </c>
      <c r="F28" t="s">
        <v>40</v>
      </c>
    </row>
    <row r="29" spans="1:17">
      <c r="A29" s="2" t="s">
        <v>24</v>
      </c>
      <c r="B29" s="3">
        <v>289</v>
      </c>
      <c r="C29" s="3">
        <v>1</v>
      </c>
      <c r="D29" s="3">
        <f t="shared" si="3"/>
        <v>289</v>
      </c>
      <c r="E29" s="5">
        <f t="shared" si="4"/>
        <v>9.7415730337078656</v>
      </c>
    </row>
    <row r="30" spans="1:17">
      <c r="A30" s="10" t="s">
        <v>25</v>
      </c>
      <c r="B30" s="3">
        <v>49</v>
      </c>
      <c r="C30" s="3">
        <v>1</v>
      </c>
      <c r="D30" s="3">
        <f t="shared" si="3"/>
        <v>49</v>
      </c>
      <c r="E30" s="5">
        <f t="shared" si="4"/>
        <v>1.651685393258427</v>
      </c>
    </row>
    <row r="31" spans="1:17">
      <c r="A31" s="10" t="s">
        <v>26</v>
      </c>
      <c r="B31" s="3">
        <v>36</v>
      </c>
      <c r="C31" s="3">
        <v>1</v>
      </c>
      <c r="D31" s="3">
        <f t="shared" si="3"/>
        <v>36</v>
      </c>
      <c r="E31" s="5">
        <f t="shared" si="4"/>
        <v>1.2134831460674156</v>
      </c>
    </row>
    <row r="32" spans="1:17">
      <c r="A32" s="2" t="s">
        <v>36</v>
      </c>
      <c r="B32" s="3">
        <v>256</v>
      </c>
      <c r="C32" s="3">
        <v>1</v>
      </c>
      <c r="D32" s="3">
        <f t="shared" si="3"/>
        <v>256</v>
      </c>
      <c r="E32" s="5">
        <f t="shared" si="4"/>
        <v>8.6292134831460672</v>
      </c>
    </row>
    <row r="33" spans="1:7">
      <c r="A33" s="10" t="s">
        <v>34</v>
      </c>
      <c r="B33" s="3">
        <v>36</v>
      </c>
      <c r="C33" s="3">
        <v>1</v>
      </c>
      <c r="D33" s="3">
        <f t="shared" si="3"/>
        <v>36</v>
      </c>
      <c r="E33" s="5">
        <f t="shared" si="4"/>
        <v>1.2134831460674156</v>
      </c>
    </row>
    <row r="34" spans="1:7">
      <c r="A34" s="10" t="s">
        <v>35</v>
      </c>
      <c r="B34" s="3">
        <v>25</v>
      </c>
      <c r="C34" s="3">
        <v>1</v>
      </c>
      <c r="D34" s="3">
        <f t="shared" si="3"/>
        <v>25</v>
      </c>
      <c r="E34" s="5">
        <f t="shared" si="4"/>
        <v>0.84269662921348309</v>
      </c>
    </row>
    <row r="35" spans="1:7">
      <c r="A35" s="9" t="s">
        <v>38</v>
      </c>
      <c r="B35" s="3">
        <v>484</v>
      </c>
      <c r="C35" s="3">
        <v>1</v>
      </c>
      <c r="D35" s="3">
        <f t="shared" si="3"/>
        <v>484</v>
      </c>
      <c r="E35" s="6">
        <f t="shared" si="4"/>
        <v>16.314606741573034</v>
      </c>
      <c r="F35" t="s">
        <v>40</v>
      </c>
    </row>
    <row r="36" spans="1:7">
      <c r="A36" s="10" t="s">
        <v>37</v>
      </c>
      <c r="B36" s="3">
        <v>25</v>
      </c>
      <c r="C36" s="3">
        <v>1</v>
      </c>
      <c r="D36" s="3">
        <f t="shared" si="3"/>
        <v>25</v>
      </c>
      <c r="E36" s="4">
        <f t="shared" si="4"/>
        <v>0.84269662921348309</v>
      </c>
    </row>
    <row r="37" spans="1:7">
      <c r="A37" s="2" t="s">
        <v>27</v>
      </c>
      <c r="B37" s="3">
        <f>L21+N21+O21</f>
        <v>89</v>
      </c>
      <c r="C37" s="3">
        <v>3</v>
      </c>
      <c r="D37" s="5">
        <f t="shared" si="3"/>
        <v>29.666666666666668</v>
      </c>
      <c r="E37" s="3"/>
    </row>
    <row r="38" spans="1:7">
      <c r="A38" s="3" t="s">
        <v>28</v>
      </c>
      <c r="B38" s="3">
        <f>SUM(B25:B37)</f>
        <v>2579</v>
      </c>
      <c r="C38" s="3">
        <f>SUM(C25:C37)</f>
        <v>15</v>
      </c>
      <c r="D38" s="3"/>
      <c r="E38" s="3"/>
    </row>
    <row r="40" spans="1:7">
      <c r="F40" s="8" t="s">
        <v>41</v>
      </c>
      <c r="G40" s="7">
        <f>_xlfn.F.INV.RT(0.05,1,8)</f>
        <v>5.3176550715787174</v>
      </c>
    </row>
    <row r="41" spans="1:7">
      <c r="A41" s="2"/>
      <c r="B41" s="2" t="s">
        <v>29</v>
      </c>
      <c r="C41" s="2" t="s">
        <v>12</v>
      </c>
      <c r="D41" s="2" t="s">
        <v>30</v>
      </c>
      <c r="E41" s="2" t="s">
        <v>24</v>
      </c>
    </row>
    <row r="42" spans="1:7">
      <c r="A42" s="9" t="s">
        <v>20</v>
      </c>
      <c r="B42" s="3">
        <v>529</v>
      </c>
      <c r="C42" s="3">
        <v>1</v>
      </c>
      <c r="D42" s="3">
        <f>B42/C42</f>
        <v>529</v>
      </c>
      <c r="E42" s="6">
        <f>D42/$D$49</f>
        <v>16.276923076923076</v>
      </c>
      <c r="F42" t="s">
        <v>42</v>
      </c>
    </row>
    <row r="43" spans="1:7">
      <c r="A43" s="11" t="s">
        <v>21</v>
      </c>
      <c r="B43" s="3">
        <v>256</v>
      </c>
      <c r="C43" s="3">
        <v>1</v>
      </c>
      <c r="D43" s="3">
        <f t="shared" ref="D43:D49" si="5">B43/C43</f>
        <v>256</v>
      </c>
      <c r="E43" s="5">
        <f t="shared" ref="E43:E48" si="6">D43/$D$49</f>
        <v>7.8769230769230774</v>
      </c>
      <c r="F43" t="s">
        <v>40</v>
      </c>
    </row>
    <row r="44" spans="1:7">
      <c r="A44" s="2" t="s">
        <v>22</v>
      </c>
      <c r="B44" s="3">
        <v>64</v>
      </c>
      <c r="C44" s="3">
        <v>1</v>
      </c>
      <c r="D44" s="3">
        <f t="shared" si="5"/>
        <v>64</v>
      </c>
      <c r="E44" s="5">
        <f t="shared" si="6"/>
        <v>1.9692307692307693</v>
      </c>
    </row>
    <row r="45" spans="1:7">
      <c r="A45" s="9" t="s">
        <v>23</v>
      </c>
      <c r="B45" s="3">
        <v>441</v>
      </c>
      <c r="C45" s="3">
        <v>1</v>
      </c>
      <c r="D45" s="3">
        <f t="shared" si="5"/>
        <v>441</v>
      </c>
      <c r="E45" s="6">
        <f t="shared" si="6"/>
        <v>13.569230769230769</v>
      </c>
      <c r="F45" t="s">
        <v>42</v>
      </c>
    </row>
    <row r="46" spans="1:7">
      <c r="A46" s="11" t="s">
        <v>24</v>
      </c>
      <c r="B46" s="3">
        <v>289</v>
      </c>
      <c r="C46" s="3">
        <v>1</v>
      </c>
      <c r="D46" s="3">
        <f t="shared" si="5"/>
        <v>289</v>
      </c>
      <c r="E46" s="5">
        <f t="shared" si="6"/>
        <v>8.8923076923076927</v>
      </c>
      <c r="F46" t="s">
        <v>40</v>
      </c>
    </row>
    <row r="47" spans="1:7">
      <c r="A47" s="11" t="s">
        <v>36</v>
      </c>
      <c r="B47" s="3">
        <v>256</v>
      </c>
      <c r="C47" s="3">
        <v>1</v>
      </c>
      <c r="D47" s="3">
        <f t="shared" si="5"/>
        <v>256</v>
      </c>
      <c r="E47" s="5">
        <f t="shared" si="6"/>
        <v>7.8769230769230774</v>
      </c>
      <c r="F47" t="s">
        <v>40</v>
      </c>
    </row>
    <row r="48" spans="1:7">
      <c r="A48" s="9" t="s">
        <v>38</v>
      </c>
      <c r="B48" s="3">
        <v>484</v>
      </c>
      <c r="C48" s="3">
        <v>1</v>
      </c>
      <c r="D48" s="3">
        <f t="shared" si="5"/>
        <v>484</v>
      </c>
      <c r="E48" s="6">
        <f t="shared" si="6"/>
        <v>14.892307692307693</v>
      </c>
      <c r="F48" t="s">
        <v>42</v>
      </c>
    </row>
    <row r="49" spans="1:5">
      <c r="A49" s="2" t="s">
        <v>27</v>
      </c>
      <c r="B49" s="3">
        <f>89+49+36+36+25+25</f>
        <v>260</v>
      </c>
      <c r="C49" s="3">
        <v>8</v>
      </c>
      <c r="D49" s="5">
        <f t="shared" si="5"/>
        <v>32.5</v>
      </c>
      <c r="E49" s="3"/>
    </row>
    <row r="50" spans="1:5">
      <c r="A50" s="3" t="s">
        <v>28</v>
      </c>
      <c r="B50" s="3">
        <f>SUM(B42:B49)</f>
        <v>2579</v>
      </c>
      <c r="C50" s="3">
        <f>SUM(C42:C49)</f>
        <v>15</v>
      </c>
      <c r="D50" s="3"/>
      <c r="E50" s="3"/>
    </row>
  </sheetData>
  <mergeCells count="3">
    <mergeCell ref="A1:A2"/>
    <mergeCell ref="B1:P1"/>
    <mergeCell ref="Q1:Q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データ</vt:lpstr>
      <vt:lpstr>分散分析</vt:lpstr>
      <vt:lpstr>水準選定</vt:lpstr>
      <vt:lpstr>要因効果図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2024-12-10T01:32:40Z</dcterms:created>
  <dcterms:modified xsi:type="dcterms:W3CDTF">2024-12-11T08:10:58Z</dcterms:modified>
</cp:coreProperties>
</file>