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hisawanorihiko/ブログ/資料/データサイエンス/"/>
    </mc:Choice>
  </mc:AlternateContent>
  <xr:revisionPtr revIDLastSave="0" documentId="13_ncr:1_{04ED3C9B-E06B-AB4B-A4DF-1C832DF2A576}" xr6:coauthVersionLast="47" xr6:coauthVersionMax="47" xr10:uidLastSave="{00000000-0000-0000-0000-000000000000}"/>
  <bookViews>
    <workbookView xWindow="0" yWindow="500" windowWidth="29220" windowHeight="19340" activeTab="1" xr2:uid="{6398B036-CD48-4BDF-B07E-EBDB33DDA2F2}"/>
  </bookViews>
  <sheets>
    <sheet name="データと数値" sheetId="1" r:id="rId1"/>
    <sheet name="判別結果" sheetId="5" r:id="rId2"/>
    <sheet name="Fのグラフ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5" l="1"/>
  <c r="K4" i="5"/>
  <c r="K5" i="5"/>
  <c r="K6" i="5"/>
  <c r="K7" i="5"/>
  <c r="K8" i="5"/>
  <c r="K2" i="5"/>
  <c r="H2" i="5"/>
  <c r="H11" i="5"/>
  <c r="H10" i="5"/>
  <c r="H9" i="5"/>
  <c r="H8" i="5"/>
  <c r="H7" i="5"/>
  <c r="H6" i="5"/>
  <c r="H5" i="5"/>
  <c r="H4" i="5"/>
  <c r="H3" i="5"/>
  <c r="D3" i="5"/>
  <c r="D4" i="5"/>
  <c r="D5" i="5"/>
  <c r="D6" i="5"/>
  <c r="D7" i="5"/>
  <c r="D8" i="5"/>
  <c r="D9" i="5"/>
  <c r="D10" i="5"/>
  <c r="D11" i="5"/>
  <c r="D2" i="5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J17" i="1"/>
  <c r="K14" i="1"/>
  <c r="I13" i="1"/>
  <c r="J14" i="1"/>
  <c r="K17" i="1" s="1"/>
  <c r="I14" i="1"/>
  <c r="I17" i="1" s="1"/>
  <c r="G13" i="1"/>
  <c r="G16" i="1" s="1"/>
  <c r="F13" i="1"/>
  <c r="F16" i="1" s="1"/>
  <c r="C13" i="1"/>
  <c r="C16" i="1" s="1"/>
  <c r="K16" i="1" s="1"/>
  <c r="B13" i="1"/>
  <c r="B16" i="1" s="1"/>
  <c r="J13" i="1"/>
  <c r="I16" i="1" l="1"/>
  <c r="J16" i="1"/>
  <c r="K19" i="1" s="1"/>
  <c r="J19" i="1" l="1"/>
  <c r="I19" i="1"/>
  <c r="I22" i="1" l="1"/>
  <c r="J22" i="1" s="1"/>
  <c r="I21" i="1"/>
  <c r="J21" i="1" s="1"/>
</calcChain>
</file>

<file path=xl/sharedStrings.xml><?xml version="1.0" encoding="utf-8"?>
<sst xmlns="http://schemas.openxmlformats.org/spreadsheetml/2006/main" count="72" uniqueCount="24">
  <si>
    <t>性別</t>
    <rPh sb="0" eb="2">
      <t>セイベツ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</si>
  <si>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</si>
  <si>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</si>
  <si>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</si>
  <si>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</si>
  <si>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t</t>
    <phoneticPr fontId="1"/>
  </si>
  <si>
    <t>F</t>
    <phoneticPr fontId="1"/>
  </si>
  <si>
    <t>nA</t>
    <phoneticPr fontId="1"/>
  </si>
  <si>
    <t>nB</t>
    <phoneticPr fontId="1"/>
  </si>
  <si>
    <t>XA</t>
    <phoneticPr fontId="1"/>
  </si>
  <si>
    <t>XB</t>
    <phoneticPr fontId="1"/>
  </si>
  <si>
    <t>YA</t>
    <phoneticPr fontId="1"/>
  </si>
  <si>
    <t>YB</t>
    <phoneticPr fontId="1"/>
  </si>
  <si>
    <t>S2x</t>
    <phoneticPr fontId="1"/>
  </si>
  <si>
    <t>Sxy</t>
    <phoneticPr fontId="1"/>
  </si>
  <si>
    <t>S2y</t>
    <phoneticPr fontId="1"/>
  </si>
  <si>
    <t>n</t>
    <phoneticPr fontId="1"/>
  </si>
  <si>
    <t>B1</t>
    <phoneticPr fontId="1"/>
  </si>
  <si>
    <t>A1</t>
    <phoneticPr fontId="1"/>
  </si>
  <si>
    <t>A2</t>
  </si>
  <si>
    <t>A3</t>
  </si>
  <si>
    <t>B2</t>
  </si>
  <si>
    <t>B3</t>
  </si>
  <si>
    <t>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</si>
</sst>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00"/>
    <numFmt numFmtId="178" formatCode="0.0000"/>
    <numFmt numFmtId="179" formatCode="0.0_ "/>
    <numFmt numFmtId="180" formatCode="0.000_ "/>
  </numFmts>
  <fonts count="2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86374988130379"/>
          <c:y val="3.9254652661836385E-2"/>
          <c:w val="0.79275857776206338"/>
          <c:h val="0.78240316617265449"/>
        </c:manualLayout>
      </c:layout>
      <c:scatterChart>
        <c:scatterStyle val="lineMarker"/>
        <c:varyColors val="0"/>
        <c:ser>
          <c:idx val="0"/>
          <c:order val="0"/>
          <c:tx>
            <c:strRef>
              <c:f>判別結果!$A$2</c:f>
              <c:strCache>
                <c:ptCount val="1"/>
                <c:pt idx="0">
                  <c:v>男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判別結果!$B$2:$B$11</c:f>
              <c:numCache>
                <c:formatCode>General</c:formatCode>
                <c:ptCount val="10"/>
                <c:pt idx="0">
                  <c:v>143.80000000000001</c:v>
                </c:pt>
                <c:pt idx="1">
                  <c:v>153.5</c:v>
                </c:pt>
                <c:pt idx="2">
                  <c:v>159.1</c:v>
                </c:pt>
                <c:pt idx="3">
                  <c:v>164.5</c:v>
                </c:pt>
                <c:pt idx="4">
                  <c:v>168.7</c:v>
                </c:pt>
                <c:pt idx="5">
                  <c:v>170.5</c:v>
                </c:pt>
                <c:pt idx="6">
                  <c:v>170.3</c:v>
                </c:pt>
                <c:pt idx="7">
                  <c:v>168.8</c:v>
                </c:pt>
                <c:pt idx="8" formatCode="0.0">
                  <c:v>171</c:v>
                </c:pt>
                <c:pt idx="9">
                  <c:v>170.8</c:v>
                </c:pt>
              </c:numCache>
            </c:numRef>
          </c:xVal>
          <c:yVal>
            <c:numRef>
              <c:f>判別結果!$C$2:$C$11</c:f>
              <c:numCache>
                <c:formatCode>General</c:formatCode>
                <c:ptCount val="10"/>
                <c:pt idx="0">
                  <c:v>38.700000000000003</c:v>
                </c:pt>
                <c:pt idx="1">
                  <c:v>45.2</c:v>
                </c:pt>
                <c:pt idx="2">
                  <c:v>50.6</c:v>
                </c:pt>
                <c:pt idx="3">
                  <c:v>53.7</c:v>
                </c:pt>
                <c:pt idx="4">
                  <c:v>57.6</c:v>
                </c:pt>
                <c:pt idx="5">
                  <c:v>61.4</c:v>
                </c:pt>
                <c:pt idx="6">
                  <c:v>62.1</c:v>
                </c:pt>
                <c:pt idx="7">
                  <c:v>62.2</c:v>
                </c:pt>
                <c:pt idx="8">
                  <c:v>62.7</c:v>
                </c:pt>
                <c:pt idx="9">
                  <c:v>62.7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EE-4617-9A84-7114DEE22528}"/>
            </c:ext>
          </c:extLst>
        </c:ser>
        <c:ser>
          <c:idx val="1"/>
          <c:order val="1"/>
          <c:tx>
            <c:strRef>
              <c:f>判別結果!$E$2</c:f>
              <c:strCache>
                <c:ptCount val="1"/>
                <c:pt idx="0">
                  <c:v>女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判別結果!$F$2:$F$11</c:f>
              <c:numCache>
                <c:formatCode>General</c:formatCode>
                <c:ptCount val="10"/>
                <c:pt idx="0">
                  <c:v>145.6</c:v>
                </c:pt>
                <c:pt idx="1">
                  <c:v>152.6</c:v>
                </c:pt>
                <c:pt idx="2">
                  <c:v>153.6</c:v>
                </c:pt>
                <c:pt idx="3">
                  <c:v>156.5</c:v>
                </c:pt>
                <c:pt idx="4">
                  <c:v>156.9</c:v>
                </c:pt>
                <c:pt idx="5">
                  <c:v>158.4</c:v>
                </c:pt>
                <c:pt idx="6">
                  <c:v>157.19999999999999</c:v>
                </c:pt>
                <c:pt idx="7" formatCode="0.0">
                  <c:v>158</c:v>
                </c:pt>
                <c:pt idx="8">
                  <c:v>157.30000000000001</c:v>
                </c:pt>
                <c:pt idx="9">
                  <c:v>156.4</c:v>
                </c:pt>
              </c:numCache>
            </c:numRef>
          </c:xVal>
          <c:yVal>
            <c:numRef>
              <c:f>判別結果!$G$2:$G$11</c:f>
              <c:numCache>
                <c:formatCode>General</c:formatCode>
                <c:ptCount val="10"/>
                <c:pt idx="0">
                  <c:v>38.5</c:v>
                </c:pt>
                <c:pt idx="1">
                  <c:v>45.9</c:v>
                </c:pt>
                <c:pt idx="2">
                  <c:v>45.9</c:v>
                </c:pt>
                <c:pt idx="3">
                  <c:v>47.8</c:v>
                </c:pt>
                <c:pt idx="4">
                  <c:v>51.8</c:v>
                </c:pt>
                <c:pt idx="5" formatCode="0.0">
                  <c:v>51</c:v>
                </c:pt>
                <c:pt idx="6">
                  <c:v>49.9</c:v>
                </c:pt>
                <c:pt idx="7">
                  <c:v>51.9</c:v>
                </c:pt>
                <c:pt idx="8" formatCode="0.0">
                  <c:v>51</c:v>
                </c:pt>
                <c:pt idx="9">
                  <c:v>51.3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EE-4617-9A84-7114DEE22528}"/>
            </c:ext>
          </c:extLst>
        </c:ser>
        <c:ser>
          <c:idx val="2"/>
          <c:order val="2"/>
          <c:tx>
            <c:v>𝑦 = 1.264𝑥 − 149.8  </c:v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判別結果!$J$2:$J$8</c:f>
              <c:numCache>
                <c:formatCode>General</c:formatCode>
                <c:ptCount val="7"/>
                <c:pt idx="0">
                  <c:v>140</c:v>
                </c:pt>
                <c:pt idx="1">
                  <c:v>145</c:v>
                </c:pt>
                <c:pt idx="2">
                  <c:v>150</c:v>
                </c:pt>
                <c:pt idx="3">
                  <c:v>155</c:v>
                </c:pt>
                <c:pt idx="4">
                  <c:v>160</c:v>
                </c:pt>
                <c:pt idx="5">
                  <c:v>165</c:v>
                </c:pt>
                <c:pt idx="6">
                  <c:v>170</c:v>
                </c:pt>
              </c:numCache>
            </c:numRef>
          </c:xVal>
          <c:yVal>
            <c:numRef>
              <c:f>判別結果!$K$2:$K$8</c:f>
              <c:numCache>
                <c:formatCode>General</c:formatCode>
                <c:ptCount val="7"/>
                <c:pt idx="0">
                  <c:v>27.159999999999997</c:v>
                </c:pt>
                <c:pt idx="1">
                  <c:v>33.47999999999999</c:v>
                </c:pt>
                <c:pt idx="2">
                  <c:v>39.799999999999983</c:v>
                </c:pt>
                <c:pt idx="3">
                  <c:v>46.120000000000005</c:v>
                </c:pt>
                <c:pt idx="4">
                  <c:v>52.44</c:v>
                </c:pt>
                <c:pt idx="5">
                  <c:v>58.759999999999991</c:v>
                </c:pt>
                <c:pt idx="6">
                  <c:v>65.079999999999984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03-1E4D-B65F-583AB1301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654528"/>
        <c:axId val="594652560"/>
      </c:scatterChart>
      <c:valAx>
        <c:axId val="594654528"/>
        <c:scaling>
          <c:orientation val="minMax"/>
          <c:min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身長</a:t>
                </a:r>
                <a:r>
                  <a:rPr lang="en-US" altLang="ja-JP" sz="12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[</a:t>
                </a:r>
                <a:r>
                  <a:rPr lang="ja-JP" altLang="en-US" sz="12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ｃｍ</a:t>
                </a:r>
                <a:r>
                  <a:rPr lang="en-US" altLang="ja-JP" sz="12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]</a:t>
                </a:r>
                <a:endParaRPr lang="ja-JP" altLang="en-US" sz="120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94652560"/>
        <c:crosses val="autoZero"/>
        <c:crossBetween val="midCat"/>
      </c:valAx>
      <c:valAx>
        <c:axId val="59465256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体重</a:t>
                </a:r>
                <a:r>
                  <a:rPr lang="en-US" altLang="ja-JP" sz="12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[kg]</a:t>
                </a:r>
                <a:endParaRPr lang="ja-JP" altLang="en-US" sz="120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>
            <c:manualLayout>
              <c:xMode val="edge"/>
              <c:yMode val="edge"/>
              <c:x val="3.0555555555555555E-2"/>
              <c:y val="0.358832750072907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94654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041304844056257"/>
          <c:y val="2.7936338309413711E-2"/>
          <c:w val="0.3283033487404256"/>
          <c:h val="0.21945685912773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33092738407696"/>
          <c:y val="5.0925925925925923E-2"/>
          <c:w val="0.80746762904636915"/>
          <c:h val="0.7583413531641878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Fのグラフ!$A$2:$A$52</c:f>
              <c:numCache>
                <c:formatCode>General</c:formatCode>
                <c:ptCount val="51"/>
                <c:pt idx="0">
                  <c:v>-1.5</c:v>
                </c:pt>
                <c:pt idx="1">
                  <c:v>-1.48</c:v>
                </c:pt>
                <c:pt idx="2">
                  <c:v>-1.46</c:v>
                </c:pt>
                <c:pt idx="3">
                  <c:v>-1.44</c:v>
                </c:pt>
                <c:pt idx="4">
                  <c:v>-1.42</c:v>
                </c:pt>
                <c:pt idx="5">
                  <c:v>-1.4</c:v>
                </c:pt>
                <c:pt idx="6">
                  <c:v>-1.38</c:v>
                </c:pt>
                <c:pt idx="7">
                  <c:v>-1.36</c:v>
                </c:pt>
                <c:pt idx="8">
                  <c:v>-1.34</c:v>
                </c:pt>
                <c:pt idx="9">
                  <c:v>-1.32</c:v>
                </c:pt>
                <c:pt idx="10">
                  <c:v>-1.3</c:v>
                </c:pt>
                <c:pt idx="11">
                  <c:v>-1.28</c:v>
                </c:pt>
                <c:pt idx="12">
                  <c:v>-1.26</c:v>
                </c:pt>
                <c:pt idx="13">
                  <c:v>-1.24</c:v>
                </c:pt>
                <c:pt idx="14">
                  <c:v>-1.22</c:v>
                </c:pt>
                <c:pt idx="15">
                  <c:v>-1.2</c:v>
                </c:pt>
                <c:pt idx="16">
                  <c:v>-1.18</c:v>
                </c:pt>
                <c:pt idx="17">
                  <c:v>-1.1599999999999999</c:v>
                </c:pt>
                <c:pt idx="18">
                  <c:v>-1.1399999999999999</c:v>
                </c:pt>
                <c:pt idx="19">
                  <c:v>-1.1200000000000001</c:v>
                </c:pt>
                <c:pt idx="20">
                  <c:v>-1.1000000000000001</c:v>
                </c:pt>
                <c:pt idx="21">
                  <c:v>-1.08</c:v>
                </c:pt>
                <c:pt idx="22">
                  <c:v>-1.06</c:v>
                </c:pt>
                <c:pt idx="23">
                  <c:v>-1.04</c:v>
                </c:pt>
                <c:pt idx="24">
                  <c:v>-1.02</c:v>
                </c:pt>
                <c:pt idx="25">
                  <c:v>-1</c:v>
                </c:pt>
                <c:pt idx="26">
                  <c:v>-0.98</c:v>
                </c:pt>
                <c:pt idx="27">
                  <c:v>-0.96</c:v>
                </c:pt>
                <c:pt idx="28">
                  <c:v>-0.94</c:v>
                </c:pt>
                <c:pt idx="29">
                  <c:v>-0.91999999999999904</c:v>
                </c:pt>
                <c:pt idx="30">
                  <c:v>-0.89999999999999902</c:v>
                </c:pt>
                <c:pt idx="31">
                  <c:v>-0.87999999999999901</c:v>
                </c:pt>
                <c:pt idx="32">
                  <c:v>-0.85999999999999899</c:v>
                </c:pt>
                <c:pt idx="33">
                  <c:v>-0.83999999999999897</c:v>
                </c:pt>
                <c:pt idx="34">
                  <c:v>-0.81999999999999895</c:v>
                </c:pt>
                <c:pt idx="35">
                  <c:v>-0.79999999999999905</c:v>
                </c:pt>
                <c:pt idx="36">
                  <c:v>-0.77999999999999903</c:v>
                </c:pt>
                <c:pt idx="37">
                  <c:v>-0.75999999999999901</c:v>
                </c:pt>
                <c:pt idx="38">
                  <c:v>-0.73999999999999899</c:v>
                </c:pt>
                <c:pt idx="39">
                  <c:v>-0.71999999999999897</c:v>
                </c:pt>
                <c:pt idx="40">
                  <c:v>-0.69999999999999896</c:v>
                </c:pt>
                <c:pt idx="41">
                  <c:v>-0.67999999999999905</c:v>
                </c:pt>
                <c:pt idx="42">
                  <c:v>-0.65999999999999903</c:v>
                </c:pt>
                <c:pt idx="43">
                  <c:v>-0.63999999999999901</c:v>
                </c:pt>
                <c:pt idx="44">
                  <c:v>-0.619999999999999</c:v>
                </c:pt>
                <c:pt idx="45">
                  <c:v>-0.59999999999999898</c:v>
                </c:pt>
                <c:pt idx="46">
                  <c:v>-0.57999999999999896</c:v>
                </c:pt>
                <c:pt idx="47">
                  <c:v>-0.55999999999999905</c:v>
                </c:pt>
                <c:pt idx="48">
                  <c:v>-0.53999999999999904</c:v>
                </c:pt>
                <c:pt idx="49">
                  <c:v>-0.51999999999999902</c:v>
                </c:pt>
                <c:pt idx="50">
                  <c:v>-0.5</c:v>
                </c:pt>
              </c:numCache>
            </c:numRef>
          </c:xVal>
          <c:yVal>
            <c:numRef>
              <c:f>Fのグラフ!$B$2:$B$52</c:f>
              <c:numCache>
                <c:formatCode>0.0</c:formatCode>
                <c:ptCount val="51"/>
                <c:pt idx="0">
                  <c:v>0.35905454545454624</c:v>
                </c:pt>
                <c:pt idx="1">
                  <c:v>0.36003494813891634</c:v>
                </c:pt>
                <c:pt idx="2">
                  <c:v>0.36101796858436958</c:v>
                </c:pt>
                <c:pt idx="3">
                  <c:v>0.3619970123224806</c:v>
                </c:pt>
                <c:pt idx="4">
                  <c:v>0.36296360386230025</c:v>
                </c:pt>
                <c:pt idx="5">
                  <c:v>0.36390689261643877</c:v>
                </c:pt>
                <c:pt idx="6">
                  <c:v>0.3648130225411228</c:v>
                </c:pt>
                <c:pt idx="7">
                  <c:v>0.36566432548999322</c:v>
                </c:pt>
                <c:pt idx="8">
                  <c:v>0.36643828607244655</c:v>
                </c:pt>
                <c:pt idx="9">
                  <c:v>0.3671062099608085</c:v>
                </c:pt>
                <c:pt idx="10">
                  <c:v>0.36763150724420268</c:v>
                </c:pt>
                <c:pt idx="11">
                  <c:v>0.36796747676764674</c:v>
                </c:pt>
                <c:pt idx="12">
                  <c:v>0.3680544459889239</c:v>
                </c:pt>
                <c:pt idx="13">
                  <c:v>0.36781608439548352</c:v>
                </c:pt>
                <c:pt idx="14">
                  <c:v>0.36715467017096182</c:v>
                </c:pt>
                <c:pt idx="15">
                  <c:v>0.36594505822633727</c:v>
                </c:pt>
                <c:pt idx="16">
                  <c:v>0.36402709235226149</c:v>
                </c:pt>
                <c:pt idx="17">
                  <c:v>0.36119626506142005</c:v>
                </c:pt>
                <c:pt idx="18">
                  <c:v>0.35719263279542379</c:v>
                </c:pt>
                <c:pt idx="19">
                  <c:v>0.35168848211275311</c:v>
                </c:pt>
                <c:pt idx="20">
                  <c:v>0.34427625354777819</c:v>
                </c:pt>
                <c:pt idx="21">
                  <c:v>0.33446013260503848</c:v>
                </c:pt>
                <c:pt idx="22">
                  <c:v>0.32165798259827538</c:v>
                </c:pt>
                <c:pt idx="23">
                  <c:v>0.30522526774019804</c:v>
                </c:pt>
                <c:pt idx="24">
                  <c:v>0.28451879712939432</c:v>
                </c:pt>
                <c:pt idx="25">
                  <c:v>0.25902255639097993</c:v>
                </c:pt>
                <c:pt idx="26">
                  <c:v>0.22855277365170473</c:v>
                </c:pt>
                <c:pt idx="27">
                  <c:v>0.19353124387428641</c:v>
                </c:pt>
                <c:pt idx="28">
                  <c:v>0.15525372183480016</c:v>
                </c:pt>
                <c:pt idx="29">
                  <c:v>0.11600003275171701</c:v>
                </c:pt>
                <c:pt idx="30">
                  <c:v>7.8805758791599956E-2</c:v>
                </c:pt>
                <c:pt idx="31">
                  <c:v>4.683820943513177E-2</c:v>
                </c:pt>
                <c:pt idx="32">
                  <c:v>2.2581071639598604E-2</c:v>
                </c:pt>
                <c:pt idx="33">
                  <c:v>7.2231994075175115E-3</c:v>
                </c:pt>
                <c:pt idx="34">
                  <c:v>5.4554753142440119E-4</c:v>
                </c:pt>
                <c:pt idx="35">
                  <c:v>1.2768047143563832E-3</c:v>
                </c:pt>
                <c:pt idx="36">
                  <c:v>7.6450592166701341E-3</c:v>
                </c:pt>
                <c:pt idx="37">
                  <c:v>1.7855231575435962E-2</c:v>
                </c:pt>
                <c:pt idx="38">
                  <c:v>3.037173932694906E-2</c:v>
                </c:pt>
                <c:pt idx="39">
                  <c:v>4.4019845477959757E-2</c:v>
                </c:pt>
                <c:pt idx="40">
                  <c:v>5.7973237177612623E-2</c:v>
                </c:pt>
                <c:pt idx="41">
                  <c:v>7.1691390100386818E-2</c:v>
                </c:pt>
                <c:pt idx="42">
                  <c:v>8.4846711768004165E-2</c:v>
                </c:pt>
                <c:pt idx="43">
                  <c:v>9.7260255666709872E-2</c:v>
                </c:pt>
                <c:pt idx="44">
                  <c:v>0.10885177971996907</c:v>
                </c:pt>
                <c:pt idx="45">
                  <c:v>0.11960370310216106</c:v>
                </c:pt>
                <c:pt idx="46">
                  <c:v>0.12953631715740985</c:v>
                </c:pt>
                <c:pt idx="47">
                  <c:v>0.13869132517864413</c:v>
                </c:pt>
                <c:pt idx="48">
                  <c:v>0.14712122785822782</c:v>
                </c:pt>
                <c:pt idx="49">
                  <c:v>0.15488267260209973</c:v>
                </c:pt>
                <c:pt idx="50">
                  <c:v>0.16203242555897024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59-477F-AA22-2D189EBF5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924072"/>
        <c:axId val="594918168"/>
      </c:scatterChart>
      <c:valAx>
        <c:axId val="594924072"/>
        <c:scaling>
          <c:orientation val="minMax"/>
          <c:max val="-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t</a:t>
                </a:r>
                <a:endParaRPr lang="ja-JP" altLang="en-US" sz="160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4918168"/>
        <c:crosses val="autoZero"/>
        <c:crossBetween val="midCat"/>
      </c:valAx>
      <c:valAx>
        <c:axId val="5949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F</a:t>
                </a:r>
                <a:endParaRPr lang="ja-JP" altLang="en-US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4924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176891</xdr:colOff>
      <xdr:row>11</xdr:row>
      <xdr:rowOff>59870</xdr:rowOff>
    </xdr:from>
    <xdr:to>
      <xdr:col>8</xdr:col>
      <xdr:colOff>353784</xdr:colOff>
      <xdr:row>29</xdr:row>
      <xdr:rowOff>190499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E953F55-5B19-4B23-BD3A-FAAF6B94A2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0.61116</cdr:x>
      <cdr:y>0.04434</cdr:y>
    </cdr:from>
    <cdr:to>
      <cdr:x>0.61302</cdr:x>
      <cdr:y>0.82161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B84CD40C-058B-0605-5156-03119D01A80B}"/>
            </a:ext>
          </a:extLst>
        </cdr:cNvPr>
        <cdr:cNvCxnSpPr/>
      </cdr:nvCxnSpPr>
      <cdr:spPr>
        <a:xfrm xmlns:a="http://schemas.openxmlformats.org/drawingml/2006/main" flipV="1">
          <a:off x="2979966" y="157845"/>
          <a:ext cx="9071" cy="27667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0.14065</cdr:x>
      <cdr:y>0.30989</cdr:y>
    </cdr:from>
    <cdr:to>
      <cdr:x>0.70809</cdr:x>
      <cdr:y>0.31244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C267E22B-61F4-236B-4F33-5B13DE82448F}"/>
            </a:ext>
          </a:extLst>
        </cdr:cNvPr>
        <cdr:cNvCxnSpPr/>
      </cdr:nvCxnSpPr>
      <cdr:spPr>
        <a:xfrm xmlns:a="http://schemas.openxmlformats.org/drawingml/2006/main" rot="5400000" flipV="1">
          <a:off x="2064658" y="-275771"/>
          <a:ext cx="9071" cy="27667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0.13507</cdr:x>
      <cdr:y>0.46789</cdr:y>
    </cdr:from>
    <cdr:to>
      <cdr:x>0.70251</cdr:x>
      <cdr:y>0.47044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A58DCEEE-88F1-4D09-245B-9D83990C419A}"/>
            </a:ext>
          </a:extLst>
        </cdr:cNvPr>
        <cdr:cNvCxnSpPr/>
      </cdr:nvCxnSpPr>
      <cdr:spPr>
        <a:xfrm xmlns:a="http://schemas.openxmlformats.org/drawingml/2006/main" rot="5400000" flipV="1">
          <a:off x="2037443" y="286658"/>
          <a:ext cx="9071" cy="276678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0.43647</cdr:x>
      <cdr:y>0.41539</cdr:y>
    </cdr:from>
    <cdr:to>
      <cdr:x>0.43833</cdr:x>
      <cdr:y>0.81957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4D23B6EE-6862-6FBE-BCA9-38D5A61EE4A1}"/>
            </a:ext>
          </a:extLst>
        </cdr:cNvPr>
        <cdr:cNvCxnSpPr/>
      </cdr:nvCxnSpPr>
      <cdr:spPr>
        <a:xfrm xmlns:a="http://schemas.openxmlformats.org/drawingml/2006/main" flipV="1">
          <a:off x="2128157" y="1478643"/>
          <a:ext cx="9071" cy="143872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0.52019</cdr:x>
      <cdr:y>0.0423</cdr:y>
    </cdr:from>
    <cdr:to>
      <cdr:x>0.52205</cdr:x>
      <cdr:y>0.81957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D7EEC4C0-F3E0-07E4-A849-4CC26763AF4A}"/>
            </a:ext>
          </a:extLst>
        </cdr:cNvPr>
        <cdr:cNvCxnSpPr/>
      </cdr:nvCxnSpPr>
      <cdr:spPr>
        <a:xfrm xmlns:a="http://schemas.openxmlformats.org/drawingml/2006/main" flipV="1">
          <a:off x="2536371" y="150585"/>
          <a:ext cx="9071" cy="276678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0.14065</cdr:x>
      <cdr:y>0.39653</cdr:y>
    </cdr:from>
    <cdr:to>
      <cdr:x>0.70809</cdr:x>
      <cdr:y>0.39908</cdr:y>
    </cdr:to>
    <cdr:cxnSp macro="">
      <cdr:nvCxnSpPr>
        <cdr:cNvPr id="8" name="直線コネクタ 7">
          <a:extLst xmlns:a="http://schemas.openxmlformats.org/drawingml/2006/main">
            <a:ext uri="{FF2B5EF4-FFF2-40B4-BE49-F238E27FC236}">
              <a16:creationId xmlns:a16="http://schemas.microsoft.com/office/drawing/2014/main" id="{7F58FD83-05A2-00C7-B11B-5BA3BD21E3F1}"/>
            </a:ext>
          </a:extLst>
        </cdr:cNvPr>
        <cdr:cNvCxnSpPr/>
      </cdr:nvCxnSpPr>
      <cdr:spPr>
        <a:xfrm xmlns:a="http://schemas.openxmlformats.org/drawingml/2006/main" rot="5400000" flipV="1">
          <a:off x="2064658" y="32658"/>
          <a:ext cx="9071" cy="276678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405493</xdr:colOff>
      <xdr:row>7</xdr:row>
      <xdr:rowOff>138793</xdr:rowOff>
    </xdr:from>
    <xdr:to>
      <xdr:col>12</xdr:col>
      <xdr:colOff>100693</xdr:colOff>
      <xdr:row>23</xdr:row>
      <xdr:rowOff>8164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9CA368-1FB9-40EB-AB84-FFB36F87D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4059-9E79-48CC-98AA-6D9B4B15BBD7}">
  <dimension ref="A1:L22"/>
  <sheetViews>
    <sheetView workbookViewId="0">
      <selection sqref="A1:G11"/>
    </sheetView>
  </sheetViews>
  <sheetFormatPr baseColWidth="10" defaultColWidth="8.83203125" defaultRowHeight="15"/>
  <cols>
    <col min="1" max="1" width="5.1640625" bestFit="1" customWidth="1"/>
    <col min="2" max="3" width="6.1640625" bestFit="1" customWidth="1"/>
    <col min="4" max="4" width="3.33203125" customWidth="1"/>
    <col min="5" max="5" width="5.1640625" bestFit="1" customWidth="1"/>
    <col min="6" max="7" width="7.1640625" bestFit="1" customWidth="1"/>
    <col min="8" max="8" width="5.33203125" customWidth="1"/>
    <col min="9" max="9" width="9.1640625" bestFit="1" customWidth="1"/>
    <col min="10" max="10" width="10.6640625" style="2" bestFit="1" customWidth="1"/>
    <col min="11" max="11" width="10.1640625" bestFit="1" customWidth="1"/>
    <col min="12" max="12" width="4.5" bestFit="1" customWidth="1"/>
    <col min="13" max="14" width="7.6640625" bestFit="1" customWidth="1"/>
    <col min="15" max="15" width="5.33203125" customWidth="1"/>
    <col min="16" max="16" width="4.5" bestFit="1" customWidth="1"/>
  </cols>
  <sheetData>
    <row r="1" spans="1:12">
      <c r="A1" s="3" t="s">
        <v>0</v>
      </c>
      <c r="B1" s="3" t="s">
        <v>1</v>
      </c>
      <c r="C1" s="3" t="s">
        <v>2</v>
      </c>
      <c r="E1" s="3" t="s">
        <v>0</v>
      </c>
      <c r="F1" s="3" t="s">
        <v>1</v>
      </c>
      <c r="G1" s="3" t="s">
        <v>2</v>
      </c>
      <c r="I1" s="3"/>
    </row>
    <row r="2" spans="1:12">
      <c r="A2" s="3" t="s">
        <v>3</v>
      </c>
      <c r="B2">
        <v>143.80000000000001</v>
      </c>
      <c r="C2">
        <v>38.700000000000003</v>
      </c>
      <c r="E2" s="3" t="s">
        <v>4</v>
      </c>
      <c r="F2">
        <v>145.6</v>
      </c>
      <c r="G2">
        <v>38.5</v>
      </c>
    </row>
    <row r="3" spans="1:12">
      <c r="A3" s="3" t="s">
        <v>3</v>
      </c>
      <c r="B3">
        <v>153.5</v>
      </c>
      <c r="C3">
        <v>45.2</v>
      </c>
      <c r="E3" s="3" t="s">
        <v>4</v>
      </c>
      <c r="F3">
        <v>152.6</v>
      </c>
      <c r="G3">
        <v>45.9</v>
      </c>
      <c r="L3" s="2"/>
    </row>
    <row r="4" spans="1:12">
      <c r="A4" s="3" t="s">
        <v>3</v>
      </c>
      <c r="B4">
        <v>159.1</v>
      </c>
      <c r="C4">
        <v>50.6</v>
      </c>
      <c r="E4" s="3" t="s">
        <v>4</v>
      </c>
      <c r="F4">
        <v>153.6</v>
      </c>
      <c r="G4">
        <v>45.9</v>
      </c>
      <c r="L4" s="2"/>
    </row>
    <row r="5" spans="1:12">
      <c r="A5" s="3" t="s">
        <v>3</v>
      </c>
      <c r="B5">
        <v>164.5</v>
      </c>
      <c r="C5">
        <v>53.7</v>
      </c>
      <c r="E5" s="3" t="s">
        <v>4</v>
      </c>
      <c r="F5">
        <v>156.5</v>
      </c>
      <c r="G5">
        <v>47.8</v>
      </c>
      <c r="L5" s="2"/>
    </row>
    <row r="6" spans="1:12">
      <c r="A6" s="3" t="s">
        <v>3</v>
      </c>
      <c r="B6">
        <v>168.7</v>
      </c>
      <c r="C6">
        <v>57.6</v>
      </c>
      <c r="E6" s="3" t="s">
        <v>4</v>
      </c>
      <c r="F6">
        <v>156.9</v>
      </c>
      <c r="G6">
        <v>51.8</v>
      </c>
      <c r="L6" s="2"/>
    </row>
    <row r="7" spans="1:12">
      <c r="A7" s="3" t="s">
        <v>3</v>
      </c>
      <c r="B7">
        <v>170.5</v>
      </c>
      <c r="C7">
        <v>61.4</v>
      </c>
      <c r="E7" s="3" t="s">
        <v>4</v>
      </c>
      <c r="F7">
        <v>158.4</v>
      </c>
      <c r="G7" s="2">
        <v>51</v>
      </c>
      <c r="L7" s="2"/>
    </row>
    <row r="8" spans="1:12">
      <c r="A8" s="3" t="s">
        <v>3</v>
      </c>
      <c r="B8">
        <v>170.3</v>
      </c>
      <c r="C8">
        <v>62.1</v>
      </c>
      <c r="E8" s="3" t="s">
        <v>4</v>
      </c>
      <c r="F8">
        <v>157.19999999999999</v>
      </c>
      <c r="G8">
        <v>49.9</v>
      </c>
    </row>
    <row r="9" spans="1:12">
      <c r="A9" s="3" t="s">
        <v>3</v>
      </c>
      <c r="B9">
        <v>168.8</v>
      </c>
      <c r="C9">
        <v>62.2</v>
      </c>
      <c r="E9" s="3" t="s">
        <v>4</v>
      </c>
      <c r="F9" s="2">
        <v>158</v>
      </c>
      <c r="G9">
        <v>51.9</v>
      </c>
    </row>
    <row r="10" spans="1:12">
      <c r="A10" s="3" t="s">
        <v>3</v>
      </c>
      <c r="B10" s="2">
        <v>171</v>
      </c>
      <c r="C10">
        <v>62.7</v>
      </c>
      <c r="E10" s="3" t="s">
        <v>4</v>
      </c>
      <c r="F10">
        <v>157.30000000000001</v>
      </c>
      <c r="G10" s="2">
        <v>51</v>
      </c>
    </row>
    <row r="11" spans="1:12">
      <c r="A11" s="3" t="s">
        <v>3</v>
      </c>
      <c r="B11">
        <v>170.8</v>
      </c>
      <c r="C11">
        <v>62.7</v>
      </c>
      <c r="E11" s="3" t="s">
        <v>4</v>
      </c>
      <c r="F11">
        <v>156.4</v>
      </c>
      <c r="G11">
        <v>51.3</v>
      </c>
    </row>
    <row r="13" spans="1:12">
      <c r="B13" s="2">
        <f>AVERAGE(B2:B11)</f>
        <v>164.09999999999997</v>
      </c>
      <c r="C13" s="1">
        <f>AVERAGE(C2:C11)</f>
        <v>55.69</v>
      </c>
      <c r="F13" s="2">
        <f>AVERAGE(F2:F11)</f>
        <v>155.25</v>
      </c>
      <c r="G13" s="2">
        <f>AVERAGE(G2:G11)</f>
        <v>48.5</v>
      </c>
      <c r="I13" s="4">
        <f>AVERAGE(B2:B11,F2:F11)</f>
        <v>159.67500000000001</v>
      </c>
      <c r="J13" s="4">
        <f>AVERAGE(C2:C11,G2:G11)</f>
        <v>52.094999999999992</v>
      </c>
    </row>
    <row r="14" spans="1:12">
      <c r="I14" s="5">
        <f>VAR(B2:B11,F2:F11)</f>
        <v>67.912500000000009</v>
      </c>
      <c r="J14" s="5">
        <f>VAR(C2:C11,G2:G11)</f>
        <v>55.989973684211449</v>
      </c>
      <c r="K14" s="7">
        <f>COVAR(B2:B11:F2:F11,C2:C11:G2:G11)*20/19</f>
        <v>60.550394736842129</v>
      </c>
    </row>
    <row r="16" spans="1:12">
      <c r="B16" s="7">
        <f>B13-I13</f>
        <v>4.4249999999999545</v>
      </c>
      <c r="C16" s="7">
        <f>C13-J13</f>
        <v>3.595000000000006</v>
      </c>
      <c r="D16" s="6"/>
      <c r="E16" s="6"/>
      <c r="F16" s="7">
        <f>F13-I13</f>
        <v>-4.4250000000000114</v>
      </c>
      <c r="G16" s="7">
        <f>G13-J13</f>
        <v>-3.5949999999999918</v>
      </c>
      <c r="H16" s="6"/>
      <c r="I16" s="7">
        <f>10*(B16^2)+10*(F16^2)</f>
        <v>391.612499999997</v>
      </c>
      <c r="J16" s="7">
        <f>2*(10*B16*C16+10*F16*G16)</f>
        <v>636.31499999999733</v>
      </c>
      <c r="K16">
        <f>10*(C16^2)+10*(G16^2)</f>
        <v>258.48049999999984</v>
      </c>
    </row>
    <row r="17" spans="2:11">
      <c r="B17" s="6"/>
      <c r="C17" s="6"/>
      <c r="D17" s="6"/>
      <c r="E17" s="6"/>
      <c r="F17" s="6"/>
      <c r="G17" s="6"/>
      <c r="H17" s="6"/>
      <c r="I17" s="7">
        <f>(20-1)*I14</f>
        <v>1290.3375000000001</v>
      </c>
      <c r="J17" s="7">
        <f>2*(20-1)*K14</f>
        <v>2300.9150000000009</v>
      </c>
      <c r="K17" s="7">
        <f>(20-1)*J14</f>
        <v>1063.8095000000176</v>
      </c>
    </row>
    <row r="18" spans="2:11">
      <c r="B18" s="6"/>
      <c r="C18" s="6"/>
      <c r="D18" s="6"/>
      <c r="E18" s="6"/>
      <c r="F18" s="6"/>
      <c r="G18" s="6"/>
      <c r="H18" s="6"/>
      <c r="I18" s="6"/>
    </row>
    <row r="19" spans="2:11">
      <c r="B19" s="6"/>
      <c r="C19" s="6"/>
      <c r="D19" s="6"/>
      <c r="E19" s="6"/>
      <c r="F19" s="6"/>
      <c r="G19" s="6"/>
      <c r="H19" s="6"/>
      <c r="I19" s="6">
        <f>I16*J17-J16*I17</f>
        <v>80005.969124996802</v>
      </c>
      <c r="J19" s="2">
        <f>2*(I16*K17-K16*I17)</f>
        <v>166148.03130000771</v>
      </c>
      <c r="K19">
        <f>J16*K17-K16*J17</f>
        <v>82176.282335008495</v>
      </c>
    </row>
    <row r="20" spans="2:11">
      <c r="B20" s="6"/>
      <c r="C20" s="6"/>
      <c r="D20" s="6"/>
      <c r="E20" s="6"/>
      <c r="F20" s="6"/>
      <c r="G20" s="6"/>
      <c r="H20" s="6"/>
      <c r="I20" s="6"/>
    </row>
    <row r="21" spans="2:11">
      <c r="I21">
        <f>(-J19+SQRT(J19^2-4*I19*K19))/(2*I19)</f>
        <v>-0.81242937853107688</v>
      </c>
      <c r="J21" s="2">
        <f>(I16*(I21^2)+J16*I21+K16)/(I17*(I21^2)+J17*I21+K17)</f>
        <v>0</v>
      </c>
    </row>
    <row r="22" spans="2:11">
      <c r="I22">
        <f>(-J19-SQRT(J19^2-4*I19*K19))/(2*I19)</f>
        <v>-1.2642660620357067</v>
      </c>
      <c r="J22" s="4">
        <f>(I16*(I22^2)+J16*I22+K16)/(I17*(I22^2)+J17*I22+K17)</f>
        <v>0.36796640773059619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E083-586E-4FAC-978C-649B745DF9A5}">
  <dimension ref="A1:K21"/>
  <sheetViews>
    <sheetView tabSelected="1" zoomScale="140" zoomScaleNormal="140" workbookViewId="0">
      <selection activeCell="C35" sqref="C35"/>
    </sheetView>
  </sheetViews>
  <sheetFormatPr baseColWidth="10" defaultColWidth="8.83203125" defaultRowHeight="15"/>
  <sheetData>
    <row r="1" spans="1:11">
      <c r="A1" s="3" t="s">
        <v>0</v>
      </c>
      <c r="B1" s="3" t="s">
        <v>1</v>
      </c>
      <c r="C1" s="3" t="s">
        <v>2</v>
      </c>
      <c r="D1" s="3" t="s">
        <v>23</v>
      </c>
      <c r="E1" s="3" t="s">
        <v>0</v>
      </c>
      <c r="F1" s="3" t="s">
        <v>1</v>
      </c>
      <c r="G1" s="3" t="s">
        <v>2</v>
      </c>
      <c r="H1" s="3" t="s">
        <v>23</v>
      </c>
    </row>
    <row r="2" spans="1:11">
      <c r="A2" s="3" t="s">
        <v>3</v>
      </c>
      <c r="B2">
        <v>143.80000000000001</v>
      </c>
      <c r="C2">
        <v>38.700000000000003</v>
      </c>
      <c r="D2">
        <f>-1.264*B2+C2+149.8</f>
        <v>6.7368000000000166</v>
      </c>
      <c r="E2" s="3" t="s">
        <v>4</v>
      </c>
      <c r="F2">
        <v>145.6</v>
      </c>
      <c r="G2">
        <v>38.5</v>
      </c>
      <c r="H2">
        <f>-1.264*F2+G2+149.8</f>
        <v>4.2616000000000156</v>
      </c>
      <c r="J2">
        <v>140</v>
      </c>
      <c r="K2">
        <f>1.264*J2-149.8</f>
        <v>27.159999999999997</v>
      </c>
    </row>
    <row r="3" spans="1:11">
      <c r="A3" s="3" t="s">
        <v>3</v>
      </c>
      <c r="B3">
        <v>153.5</v>
      </c>
      <c r="C3">
        <v>45.2</v>
      </c>
      <c r="D3">
        <f t="shared" ref="D3:D11" si="0">-1.264*B3+C3+149.8</f>
        <v>0.97599999999999909</v>
      </c>
      <c r="E3" s="3" t="s">
        <v>4</v>
      </c>
      <c r="F3">
        <v>152.6</v>
      </c>
      <c r="G3">
        <v>45.9</v>
      </c>
      <c r="H3">
        <f t="shared" ref="H3:H11" si="1">-1.264*F3+G3+149.8</f>
        <v>2.8136000000000365</v>
      </c>
      <c r="J3">
        <v>145</v>
      </c>
      <c r="K3">
        <f t="shared" ref="K3:K8" si="2">1.264*J3-149.8</f>
        <v>33.47999999999999</v>
      </c>
    </row>
    <row r="4" spans="1:11">
      <c r="A4" s="3" t="s">
        <v>3</v>
      </c>
      <c r="B4">
        <v>159.1</v>
      </c>
      <c r="C4">
        <v>50.6</v>
      </c>
      <c r="D4" s="8">
        <f t="shared" si="0"/>
        <v>-0.70239999999998304</v>
      </c>
      <c r="E4" s="3" t="s">
        <v>4</v>
      </c>
      <c r="F4">
        <v>153.6</v>
      </c>
      <c r="G4">
        <v>45.9</v>
      </c>
      <c r="H4">
        <f t="shared" si="1"/>
        <v>1.5496000000000265</v>
      </c>
      <c r="J4">
        <v>150</v>
      </c>
      <c r="K4">
        <f t="shared" si="2"/>
        <v>39.799999999999983</v>
      </c>
    </row>
    <row r="5" spans="1:11">
      <c r="A5" s="3" t="s">
        <v>3</v>
      </c>
      <c r="B5">
        <v>164.5</v>
      </c>
      <c r="C5">
        <v>53.7</v>
      </c>
      <c r="D5" s="8">
        <f t="shared" si="0"/>
        <v>-4.4279999999999973</v>
      </c>
      <c r="E5" s="3" t="s">
        <v>4</v>
      </c>
      <c r="F5">
        <v>156.5</v>
      </c>
      <c r="G5">
        <v>47.8</v>
      </c>
      <c r="H5" s="8">
        <f t="shared" si="1"/>
        <v>-0.21600000000000819</v>
      </c>
      <c r="J5">
        <v>155</v>
      </c>
      <c r="K5">
        <f t="shared" si="2"/>
        <v>46.120000000000005</v>
      </c>
    </row>
    <row r="6" spans="1:11">
      <c r="A6" s="3" t="s">
        <v>3</v>
      </c>
      <c r="B6">
        <v>168.7</v>
      </c>
      <c r="C6">
        <v>57.6</v>
      </c>
      <c r="D6" s="8">
        <f t="shared" si="0"/>
        <v>-5.8367999999999824</v>
      </c>
      <c r="E6" s="3" t="s">
        <v>4</v>
      </c>
      <c r="F6">
        <v>156.9</v>
      </c>
      <c r="G6">
        <v>51.8</v>
      </c>
      <c r="H6">
        <f t="shared" si="1"/>
        <v>3.2783999999999764</v>
      </c>
      <c r="J6">
        <v>160</v>
      </c>
      <c r="K6">
        <f t="shared" si="2"/>
        <v>52.44</v>
      </c>
    </row>
    <row r="7" spans="1:11">
      <c r="A7" s="3" t="s">
        <v>3</v>
      </c>
      <c r="B7">
        <v>170.5</v>
      </c>
      <c r="C7">
        <v>61.4</v>
      </c>
      <c r="D7" s="8">
        <f t="shared" si="0"/>
        <v>-4.3119999999999834</v>
      </c>
      <c r="E7" s="3" t="s">
        <v>4</v>
      </c>
      <c r="F7">
        <v>158.4</v>
      </c>
      <c r="G7" s="2">
        <v>51</v>
      </c>
      <c r="H7">
        <f t="shared" si="1"/>
        <v>0.58240000000000691</v>
      </c>
      <c r="J7">
        <v>165</v>
      </c>
      <c r="K7">
        <f t="shared" si="2"/>
        <v>58.759999999999991</v>
      </c>
    </row>
    <row r="8" spans="1:11">
      <c r="A8" s="3" t="s">
        <v>3</v>
      </c>
      <c r="B8">
        <v>170.3</v>
      </c>
      <c r="C8">
        <v>62.1</v>
      </c>
      <c r="D8" s="8">
        <f t="shared" si="0"/>
        <v>-3.3592000000000155</v>
      </c>
      <c r="E8" s="3" t="s">
        <v>4</v>
      </c>
      <c r="F8">
        <v>157.19999999999999</v>
      </c>
      <c r="G8">
        <v>49.9</v>
      </c>
      <c r="H8">
        <f t="shared" si="1"/>
        <v>0.99920000000003029</v>
      </c>
      <c r="J8">
        <v>170</v>
      </c>
      <c r="K8">
        <f t="shared" si="2"/>
        <v>65.079999999999984</v>
      </c>
    </row>
    <row r="9" spans="1:11">
      <c r="A9" s="3" t="s">
        <v>3</v>
      </c>
      <c r="B9">
        <v>168.8</v>
      </c>
      <c r="C9">
        <v>62.2</v>
      </c>
      <c r="D9" s="8">
        <f t="shared" si="0"/>
        <v>-1.3632000000000062</v>
      </c>
      <c r="E9" s="3" t="s">
        <v>4</v>
      </c>
      <c r="F9" s="2">
        <v>158</v>
      </c>
      <c r="G9">
        <v>51.9</v>
      </c>
      <c r="H9">
        <f t="shared" si="1"/>
        <v>1.988000000000028</v>
      </c>
    </row>
    <row r="10" spans="1:11">
      <c r="A10" s="3" t="s">
        <v>3</v>
      </c>
      <c r="B10" s="2">
        <v>171</v>
      </c>
      <c r="C10">
        <v>62.7</v>
      </c>
      <c r="D10" s="8">
        <f t="shared" si="0"/>
        <v>-3.6440000000000055</v>
      </c>
      <c r="E10" s="3" t="s">
        <v>4</v>
      </c>
      <c r="F10">
        <v>157.30000000000001</v>
      </c>
      <c r="G10" s="2">
        <v>51</v>
      </c>
      <c r="H10">
        <f t="shared" si="1"/>
        <v>1.9728000000000065</v>
      </c>
    </row>
    <row r="11" spans="1:11">
      <c r="A11" s="3" t="s">
        <v>3</v>
      </c>
      <c r="B11">
        <v>170.8</v>
      </c>
      <c r="C11">
        <v>62.7</v>
      </c>
      <c r="D11" s="8">
        <f t="shared" si="0"/>
        <v>-3.3912000000000262</v>
      </c>
      <c r="E11" s="3" t="s">
        <v>4</v>
      </c>
      <c r="F11">
        <v>156.4</v>
      </c>
      <c r="G11">
        <v>51.3</v>
      </c>
      <c r="H11">
        <f t="shared" si="1"/>
        <v>3.4103999999999814</v>
      </c>
    </row>
    <row r="21" spans="1:1">
      <c r="A21" s="2"/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B4ABC-EF6E-4BEE-88D6-DDE88DA2FDCD}">
  <dimension ref="A1:E52"/>
  <sheetViews>
    <sheetView topLeftCell="A8" workbookViewId="0">
      <selection activeCell="E23" sqref="E23"/>
    </sheetView>
  </sheetViews>
  <sheetFormatPr baseColWidth="10" defaultColWidth="8.83203125" defaultRowHeight="15"/>
  <cols>
    <col min="3" max="3" width="4" customWidth="1"/>
  </cols>
  <sheetData>
    <row r="1" spans="1:5">
      <c r="A1" t="s">
        <v>5</v>
      </c>
      <c r="B1" t="s">
        <v>6</v>
      </c>
    </row>
    <row r="2" spans="1:5">
      <c r="A2">
        <v>-1.5</v>
      </c>
      <c r="B2" s="2">
        <f>($E$12*(A2^2)+$E$13*A2+$E$14)/($E$15*(A2^2)+$E$16*A2+$E$17)</f>
        <v>0.35905454545454624</v>
      </c>
      <c r="D2" t="s">
        <v>16</v>
      </c>
      <c r="E2">
        <v>20</v>
      </c>
    </row>
    <row r="3" spans="1:5">
      <c r="A3">
        <v>-1.48</v>
      </c>
      <c r="B3" s="2">
        <f t="shared" ref="B3:B52" si="0">($E$12*(A3^2)+$E$13*A3+$E$14)/($E$15*(A3^2)+$E$16*A3+$E$17)</f>
        <v>0.36003494813891634</v>
      </c>
      <c r="D3" t="s">
        <v>7</v>
      </c>
      <c r="E3">
        <v>10</v>
      </c>
    </row>
    <row r="4" spans="1:5">
      <c r="A4">
        <v>-1.46</v>
      </c>
      <c r="B4" s="2">
        <f t="shared" si="0"/>
        <v>0.36101796858436958</v>
      </c>
      <c r="D4" t="s">
        <v>8</v>
      </c>
      <c r="E4">
        <v>10</v>
      </c>
    </row>
    <row r="5" spans="1:5">
      <c r="A5">
        <v>-1.44</v>
      </c>
      <c r="B5" s="2">
        <f t="shared" si="0"/>
        <v>0.3619970123224806</v>
      </c>
      <c r="D5" t="s">
        <v>9</v>
      </c>
      <c r="E5">
        <v>4.4249999999999998</v>
      </c>
    </row>
    <row r="6" spans="1:5">
      <c r="A6">
        <v>-1.42</v>
      </c>
      <c r="B6" s="2">
        <f t="shared" si="0"/>
        <v>0.36296360386230025</v>
      </c>
      <c r="D6" t="s">
        <v>10</v>
      </c>
      <c r="E6">
        <v>-4.4249999999999998</v>
      </c>
    </row>
    <row r="7" spans="1:5">
      <c r="A7">
        <v>-1.4</v>
      </c>
      <c r="B7" s="2">
        <f t="shared" si="0"/>
        <v>0.36390689261643877</v>
      </c>
      <c r="D7" t="s">
        <v>11</v>
      </c>
      <c r="E7">
        <v>3.5950000000000002</v>
      </c>
    </row>
    <row r="8" spans="1:5">
      <c r="A8">
        <v>-1.38</v>
      </c>
      <c r="B8" s="2">
        <f t="shared" si="0"/>
        <v>0.3648130225411228</v>
      </c>
      <c r="D8" t="s">
        <v>12</v>
      </c>
      <c r="E8">
        <v>-3.5950000000000002</v>
      </c>
    </row>
    <row r="9" spans="1:5">
      <c r="A9">
        <v>-1.36</v>
      </c>
      <c r="B9" s="2">
        <f t="shared" si="0"/>
        <v>0.36566432548999322</v>
      </c>
      <c r="D9" t="s">
        <v>13</v>
      </c>
      <c r="E9">
        <v>67.912000000000006</v>
      </c>
    </row>
    <row r="10" spans="1:5">
      <c r="A10">
        <v>-1.34</v>
      </c>
      <c r="B10" s="2">
        <f t="shared" si="0"/>
        <v>0.36643828607244655</v>
      </c>
      <c r="D10" t="s">
        <v>14</v>
      </c>
      <c r="E10">
        <v>60.55</v>
      </c>
    </row>
    <row r="11" spans="1:5">
      <c r="A11">
        <v>-1.32</v>
      </c>
      <c r="B11" s="2">
        <f t="shared" si="0"/>
        <v>0.3671062099608085</v>
      </c>
      <c r="D11" t="s">
        <v>15</v>
      </c>
      <c r="E11">
        <v>55.99</v>
      </c>
    </row>
    <row r="12" spans="1:5">
      <c r="A12">
        <v>-1.3</v>
      </c>
      <c r="B12" s="2">
        <f t="shared" si="0"/>
        <v>0.36763150724420268</v>
      </c>
      <c r="D12" t="s">
        <v>18</v>
      </c>
      <c r="E12">
        <v>391.61</v>
      </c>
    </row>
    <row r="13" spans="1:5">
      <c r="A13">
        <v>-1.28</v>
      </c>
      <c r="B13" s="2">
        <f t="shared" si="0"/>
        <v>0.36796747676764674</v>
      </c>
      <c r="D13" t="s">
        <v>19</v>
      </c>
      <c r="E13">
        <v>636.30999999999995</v>
      </c>
    </row>
    <row r="14" spans="1:5">
      <c r="A14">
        <v>-1.26</v>
      </c>
      <c r="B14" s="2">
        <f t="shared" si="0"/>
        <v>0.3680544459889239</v>
      </c>
      <c r="D14" t="s">
        <v>20</v>
      </c>
      <c r="E14">
        <v>258.48</v>
      </c>
    </row>
    <row r="15" spans="1:5">
      <c r="A15">
        <v>-1.24</v>
      </c>
      <c r="B15" s="2">
        <f t="shared" si="0"/>
        <v>0.36781608439548352</v>
      </c>
      <c r="D15" t="s">
        <v>17</v>
      </c>
      <c r="E15">
        <v>1290.3</v>
      </c>
    </row>
    <row r="16" spans="1:5">
      <c r="A16">
        <v>-1.22</v>
      </c>
      <c r="B16" s="2">
        <f t="shared" si="0"/>
        <v>0.36715467017096182</v>
      </c>
      <c r="D16" t="s">
        <v>21</v>
      </c>
      <c r="E16">
        <v>2300.9</v>
      </c>
    </row>
    <row r="17" spans="1:5">
      <c r="A17">
        <v>-1.2</v>
      </c>
      <c r="B17" s="2">
        <f t="shared" si="0"/>
        <v>0.36594505822633727</v>
      </c>
      <c r="D17" t="s">
        <v>22</v>
      </c>
      <c r="E17">
        <v>1063.8</v>
      </c>
    </row>
    <row r="18" spans="1:5">
      <c r="A18">
        <v>-1.18</v>
      </c>
      <c r="B18" s="2">
        <f t="shared" si="0"/>
        <v>0.36402709235226149</v>
      </c>
    </row>
    <row r="19" spans="1:5">
      <c r="A19">
        <v>-1.1599999999999999</v>
      </c>
      <c r="B19" s="2">
        <f t="shared" si="0"/>
        <v>0.36119626506142005</v>
      </c>
    </row>
    <row r="20" spans="1:5">
      <c r="A20">
        <v>-1.1399999999999999</v>
      </c>
      <c r="B20" s="2">
        <f t="shared" si="0"/>
        <v>0.35719263279542379</v>
      </c>
    </row>
    <row r="21" spans="1:5">
      <c r="A21">
        <v>-1.1200000000000001</v>
      </c>
      <c r="B21" s="2">
        <f t="shared" si="0"/>
        <v>0.35168848211275311</v>
      </c>
    </row>
    <row r="22" spans="1:5">
      <c r="A22">
        <v>-1.1000000000000001</v>
      </c>
      <c r="B22" s="2">
        <f t="shared" si="0"/>
        <v>0.34427625354777819</v>
      </c>
    </row>
    <row r="23" spans="1:5">
      <c r="A23">
        <v>-1.08</v>
      </c>
      <c r="B23" s="2">
        <f t="shared" si="0"/>
        <v>0.33446013260503848</v>
      </c>
    </row>
    <row r="24" spans="1:5">
      <c r="A24">
        <v>-1.06</v>
      </c>
      <c r="B24" s="2">
        <f t="shared" si="0"/>
        <v>0.32165798259827538</v>
      </c>
    </row>
    <row r="25" spans="1:5">
      <c r="A25">
        <v>-1.04</v>
      </c>
      <c r="B25" s="2">
        <f t="shared" si="0"/>
        <v>0.30522526774019804</v>
      </c>
    </row>
    <row r="26" spans="1:5">
      <c r="A26">
        <v>-1.02</v>
      </c>
      <c r="B26" s="2">
        <f t="shared" si="0"/>
        <v>0.28451879712939432</v>
      </c>
    </row>
    <row r="27" spans="1:5">
      <c r="A27">
        <v>-1</v>
      </c>
      <c r="B27" s="2">
        <f t="shared" si="0"/>
        <v>0.25902255639097993</v>
      </c>
    </row>
    <row r="28" spans="1:5">
      <c r="A28">
        <v>-0.98</v>
      </c>
      <c r="B28" s="2">
        <f t="shared" si="0"/>
        <v>0.22855277365170473</v>
      </c>
    </row>
    <row r="29" spans="1:5">
      <c r="A29">
        <v>-0.96</v>
      </c>
      <c r="B29" s="2">
        <f t="shared" si="0"/>
        <v>0.19353124387428641</v>
      </c>
    </row>
    <row r="30" spans="1:5">
      <c r="A30">
        <v>-0.94</v>
      </c>
      <c r="B30" s="2">
        <f t="shared" si="0"/>
        <v>0.15525372183480016</v>
      </c>
    </row>
    <row r="31" spans="1:5">
      <c r="A31">
        <v>-0.91999999999999904</v>
      </c>
      <c r="B31" s="2">
        <f t="shared" si="0"/>
        <v>0.11600003275171701</v>
      </c>
    </row>
    <row r="32" spans="1:5">
      <c r="A32">
        <v>-0.89999999999999902</v>
      </c>
      <c r="B32" s="2">
        <f t="shared" si="0"/>
        <v>7.8805758791599956E-2</v>
      </c>
    </row>
    <row r="33" spans="1:2">
      <c r="A33">
        <v>-0.87999999999999901</v>
      </c>
      <c r="B33" s="2">
        <f t="shared" si="0"/>
        <v>4.683820943513177E-2</v>
      </c>
    </row>
    <row r="34" spans="1:2">
      <c r="A34">
        <v>-0.85999999999999899</v>
      </c>
      <c r="B34" s="2">
        <f t="shared" si="0"/>
        <v>2.2581071639598604E-2</v>
      </c>
    </row>
    <row r="35" spans="1:2">
      <c r="A35">
        <v>-0.83999999999999897</v>
      </c>
      <c r="B35" s="2">
        <f t="shared" si="0"/>
        <v>7.2231994075175115E-3</v>
      </c>
    </row>
    <row r="36" spans="1:2">
      <c r="A36">
        <v>-0.81999999999999895</v>
      </c>
      <c r="B36" s="2">
        <f t="shared" si="0"/>
        <v>5.4554753142440119E-4</v>
      </c>
    </row>
    <row r="37" spans="1:2">
      <c r="A37">
        <v>-0.79999999999999905</v>
      </c>
      <c r="B37" s="2">
        <f t="shared" si="0"/>
        <v>1.2768047143563832E-3</v>
      </c>
    </row>
    <row r="38" spans="1:2">
      <c r="A38">
        <v>-0.77999999999999903</v>
      </c>
      <c r="B38" s="2">
        <f t="shared" si="0"/>
        <v>7.6450592166701341E-3</v>
      </c>
    </row>
    <row r="39" spans="1:2">
      <c r="A39">
        <v>-0.75999999999999901</v>
      </c>
      <c r="B39" s="2">
        <f t="shared" si="0"/>
        <v>1.7855231575435962E-2</v>
      </c>
    </row>
    <row r="40" spans="1:2">
      <c r="A40">
        <v>-0.73999999999999899</v>
      </c>
      <c r="B40" s="2">
        <f t="shared" si="0"/>
        <v>3.037173932694906E-2</v>
      </c>
    </row>
    <row r="41" spans="1:2">
      <c r="A41">
        <v>-0.71999999999999897</v>
      </c>
      <c r="B41" s="2">
        <f t="shared" si="0"/>
        <v>4.4019845477959757E-2</v>
      </c>
    </row>
    <row r="42" spans="1:2">
      <c r="A42">
        <v>-0.69999999999999896</v>
      </c>
      <c r="B42" s="2">
        <f t="shared" si="0"/>
        <v>5.7973237177612623E-2</v>
      </c>
    </row>
    <row r="43" spans="1:2">
      <c r="A43">
        <v>-0.67999999999999905</v>
      </c>
      <c r="B43" s="2">
        <f t="shared" si="0"/>
        <v>7.1691390100386818E-2</v>
      </c>
    </row>
    <row r="44" spans="1:2">
      <c r="A44">
        <v>-0.65999999999999903</v>
      </c>
      <c r="B44" s="2">
        <f t="shared" si="0"/>
        <v>8.4846711768004165E-2</v>
      </c>
    </row>
    <row r="45" spans="1:2">
      <c r="A45">
        <v>-0.63999999999999901</v>
      </c>
      <c r="B45" s="2">
        <f t="shared" si="0"/>
        <v>9.7260255666709872E-2</v>
      </c>
    </row>
    <row r="46" spans="1:2">
      <c r="A46">
        <v>-0.619999999999999</v>
      </c>
      <c r="B46" s="2">
        <f t="shared" si="0"/>
        <v>0.10885177971996907</v>
      </c>
    </row>
    <row r="47" spans="1:2">
      <c r="A47">
        <v>-0.59999999999999898</v>
      </c>
      <c r="B47" s="2">
        <f t="shared" si="0"/>
        <v>0.11960370310216106</v>
      </c>
    </row>
    <row r="48" spans="1:2">
      <c r="A48">
        <v>-0.57999999999999896</v>
      </c>
      <c r="B48" s="2">
        <f t="shared" si="0"/>
        <v>0.12953631715740985</v>
      </c>
    </row>
    <row r="49" spans="1:2">
      <c r="A49">
        <v>-0.55999999999999905</v>
      </c>
      <c r="B49" s="2">
        <f t="shared" si="0"/>
        <v>0.13869132517864413</v>
      </c>
    </row>
    <row r="50" spans="1:2">
      <c r="A50">
        <v>-0.53999999999999904</v>
      </c>
      <c r="B50" s="2">
        <f t="shared" si="0"/>
        <v>0.14712122785822782</v>
      </c>
    </row>
    <row r="51" spans="1:2">
      <c r="A51">
        <v>-0.51999999999999902</v>
      </c>
      <c r="B51" s="2">
        <f t="shared" si="0"/>
        <v>0.15488267260209973</v>
      </c>
    </row>
    <row r="52" spans="1:2">
      <c r="A52">
        <v>-0.5</v>
      </c>
      <c r="B52" s="2">
        <f t="shared" si="0"/>
        <v>0.16203242555897024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データと数値</vt:lpstr>
      <vt:lpstr>判別結果</vt:lpstr>
      <vt:lpstr>Fのグラフ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KANATO</dc:creator>
  <cp:keywords/>
  <dc:description/>
  <cp:lastModifiedBy>Microsoft Office User</cp:lastModifiedBy>
  <dcterms:created xsi:type="dcterms:W3CDTF">2023-06-12T23:17:20Z</dcterms:created>
  <dcterms:modified xsi:type="dcterms:W3CDTF">2023-06-23T04:51:25Z</dcterms:modified>
  <cp:category/>
</cp:coreProperties>
</file>