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hisawanorihiko/品質工学/ツール/Ｌ１８/"/>
    </mc:Choice>
  </mc:AlternateContent>
  <xr:revisionPtr revIDLastSave="0" documentId="13_ncr:1_{ACAD130E-8346-EE46-A81B-1F3D6B2BCE29}" xr6:coauthVersionLast="47" xr6:coauthVersionMax="47" xr10:uidLastSave="{00000000-0000-0000-0000-000000000000}"/>
  <bookViews>
    <workbookView xWindow="1060" yWindow="1160" windowWidth="32260" windowHeight="18080" activeTab="1" xr2:uid="{BCB37E5C-5C4A-CE4E-A49B-E3337A9654E7}"/>
  </bookViews>
  <sheets>
    <sheet name="データ" sheetId="2" r:id="rId1"/>
    <sheet name="要因効果図" sheetId="4" r:id="rId2"/>
    <sheet name="Sheet1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" i="4" l="1"/>
  <c r="K5" i="4"/>
  <c r="K6" i="4"/>
  <c r="K7" i="4"/>
  <c r="O14" i="4" s="1"/>
  <c r="K8" i="4"/>
  <c r="K9" i="4"/>
  <c r="O19" i="4" s="1"/>
  <c r="K10" i="4"/>
  <c r="K11" i="4"/>
  <c r="N20" i="4" s="1"/>
  <c r="K12" i="4"/>
  <c r="K13" i="4"/>
  <c r="K14" i="4"/>
  <c r="K15" i="4"/>
  <c r="K16" i="4"/>
  <c r="K17" i="4"/>
  <c r="K18" i="4"/>
  <c r="K19" i="4"/>
  <c r="K20" i="4"/>
  <c r="K21" i="4"/>
  <c r="J5" i="4"/>
  <c r="J6" i="4"/>
  <c r="J7" i="4"/>
  <c r="J8" i="4"/>
  <c r="J9" i="4"/>
  <c r="P4" i="4" s="1"/>
  <c r="AH3" i="4" s="1"/>
  <c r="J10" i="4"/>
  <c r="P3" i="4" s="1"/>
  <c r="AA3" i="4" s="1"/>
  <c r="J11" i="4"/>
  <c r="O4" i="4" s="1"/>
  <c r="AG3" i="4" s="1"/>
  <c r="J12" i="4"/>
  <c r="J13" i="4"/>
  <c r="J14" i="4"/>
  <c r="J15" i="4"/>
  <c r="J16" i="4"/>
  <c r="J17" i="4"/>
  <c r="J18" i="4"/>
  <c r="J19" i="4"/>
  <c r="J20" i="4"/>
  <c r="J21" i="4"/>
  <c r="J4" i="4"/>
  <c r="K47" i="4"/>
  <c r="J47" i="4"/>
  <c r="L47" i="4" s="1"/>
  <c r="Q3" i="4"/>
  <c r="AB3" i="4" s="1"/>
  <c r="O8" i="4" l="1"/>
  <c r="AW3" i="4" s="1"/>
  <c r="O3" i="4"/>
  <c r="N9" i="4"/>
  <c r="T9" i="4" s="1"/>
  <c r="P6" i="4"/>
  <c r="AP3" i="4" s="1"/>
  <c r="P20" i="4"/>
  <c r="N18" i="4"/>
  <c r="AR4" i="4" s="1"/>
  <c r="N17" i="4"/>
  <c r="N37" i="4" s="1"/>
  <c r="N6" i="4"/>
  <c r="T6" i="4" s="1"/>
  <c r="S14" i="4"/>
  <c r="AD4" i="4" s="1"/>
  <c r="N19" i="4"/>
  <c r="AV4" i="4" s="1"/>
  <c r="P14" i="4"/>
  <c r="AA4" i="4" s="1"/>
  <c r="N7" i="4"/>
  <c r="N8" i="4"/>
  <c r="AV3" i="4" s="1"/>
  <c r="P18" i="4"/>
  <c r="AT4" i="4" s="1"/>
  <c r="O9" i="4"/>
  <c r="BA3" i="4" s="1"/>
  <c r="R3" i="4"/>
  <c r="AC3" i="4" s="1"/>
  <c r="N15" i="4"/>
  <c r="S3" i="4"/>
  <c r="AD3" i="4" s="1"/>
  <c r="AW4" i="4"/>
  <c r="P31" i="4"/>
  <c r="Q37" i="4"/>
  <c r="BB4" i="4"/>
  <c r="Q31" i="4"/>
  <c r="AZ4" i="4"/>
  <c r="Z3" i="4"/>
  <c r="K36" i="4"/>
  <c r="O37" i="4"/>
  <c r="T18" i="4"/>
  <c r="Q30" i="4"/>
  <c r="AZ3" i="4"/>
  <c r="Z4" i="4"/>
  <c r="K37" i="4"/>
  <c r="R14" i="4"/>
  <c r="AC4" i="4" s="1"/>
  <c r="O18" i="4"/>
  <c r="P8" i="4"/>
  <c r="O7" i="4"/>
  <c r="P7" i="4"/>
  <c r="AT3" i="4" s="1"/>
  <c r="N4" i="4"/>
  <c r="P5" i="4"/>
  <c r="P9" i="4"/>
  <c r="Q14" i="4"/>
  <c r="AB4" i="4" s="1"/>
  <c r="P15" i="4"/>
  <c r="P19" i="4"/>
  <c r="P30" i="4"/>
  <c r="O17" i="4"/>
  <c r="P17" i="4"/>
  <c r="AP4" i="4" s="1"/>
  <c r="O6" i="4"/>
  <c r="N14" i="4"/>
  <c r="O16" i="4"/>
  <c r="O20" i="4"/>
  <c r="BA4" i="4" s="1"/>
  <c r="N16" i="4"/>
  <c r="L30" i="4"/>
  <c r="N5" i="4"/>
  <c r="P16" i="4"/>
  <c r="N3" i="4"/>
  <c r="K30" i="4" s="1"/>
  <c r="O5" i="4"/>
  <c r="O15" i="4"/>
  <c r="AG4" i="4" s="1"/>
  <c r="T19" i="4" l="1"/>
  <c r="T8" i="4"/>
  <c r="N36" i="4"/>
  <c r="AN3" i="4"/>
  <c r="AN4" i="4"/>
  <c r="AR3" i="4"/>
  <c r="O36" i="4"/>
  <c r="T20" i="4"/>
  <c r="N31" i="4"/>
  <c r="AO4" i="4"/>
  <c r="O30" i="4"/>
  <c r="AS3" i="4"/>
  <c r="P37" i="4"/>
  <c r="AX4" i="4"/>
  <c r="AH4" i="4"/>
  <c r="L31" i="4"/>
  <c r="T3" i="4"/>
  <c r="Y3" i="4"/>
  <c r="K31" i="4"/>
  <c r="Y4" i="4"/>
  <c r="T14" i="4"/>
  <c r="AL4" i="4"/>
  <c r="M31" i="4"/>
  <c r="Q36" i="4"/>
  <c r="BB3" i="4"/>
  <c r="M36" i="4"/>
  <c r="AK3" i="4"/>
  <c r="AS4" i="4"/>
  <c r="O31" i="4"/>
  <c r="T7" i="4"/>
  <c r="L37" i="4"/>
  <c r="T15" i="4"/>
  <c r="AF4" i="4"/>
  <c r="N30" i="4"/>
  <c r="AO3" i="4"/>
  <c r="AL3" i="4"/>
  <c r="M30" i="4"/>
  <c r="T17" i="4"/>
  <c r="T16" i="4"/>
  <c r="AJ4" i="4"/>
  <c r="P36" i="4"/>
  <c r="AX3" i="4"/>
  <c r="AK4" i="4"/>
  <c r="M37" i="4"/>
  <c r="AJ3" i="4"/>
  <c r="T5" i="4"/>
  <c r="AF3" i="4"/>
  <c r="T4" i="4"/>
  <c r="L36" i="4"/>
  <c r="T21" i="4" l="1"/>
  <c r="T10" i="4"/>
  <c r="R30" i="4" l="1"/>
  <c r="S30" i="4" s="1"/>
  <c r="J42" i="4" s="1"/>
  <c r="R36" i="4"/>
  <c r="S36" i="4" s="1"/>
  <c r="K42" i="4" s="1"/>
  <c r="R37" i="4"/>
  <c r="S37" i="4" s="1"/>
  <c r="O42" i="4" s="1"/>
  <c r="R31" i="4"/>
  <c r="S31" i="4" s="1"/>
  <c r="N42" i="4" s="1"/>
  <c r="P42" i="4" s="1"/>
  <c r="L42" i="4" l="1"/>
  <c r="R21" i="2" l="1"/>
  <c r="Q21" i="2"/>
  <c r="S21" i="2" s="1"/>
  <c r="P21" i="2"/>
  <c r="O21" i="2"/>
  <c r="R20" i="2"/>
  <c r="Q20" i="2"/>
  <c r="P20" i="2"/>
  <c r="O20" i="2"/>
  <c r="R19" i="2"/>
  <c r="Q19" i="2"/>
  <c r="T19" i="2" s="1"/>
  <c r="P19" i="2"/>
  <c r="O19" i="2"/>
  <c r="R18" i="2"/>
  <c r="Q18" i="2"/>
  <c r="P18" i="2"/>
  <c r="O18" i="2"/>
  <c r="R17" i="2"/>
  <c r="Q17" i="2"/>
  <c r="P17" i="2"/>
  <c r="O17" i="2"/>
  <c r="R16" i="2"/>
  <c r="Q16" i="2"/>
  <c r="P16" i="2"/>
  <c r="O16" i="2"/>
  <c r="R15" i="2"/>
  <c r="Q15" i="2"/>
  <c r="P15" i="2"/>
  <c r="O15" i="2"/>
  <c r="R14" i="2"/>
  <c r="Q14" i="2"/>
  <c r="P14" i="2"/>
  <c r="O14" i="2"/>
  <c r="R13" i="2"/>
  <c r="Q13" i="2"/>
  <c r="P13" i="2"/>
  <c r="O13" i="2"/>
  <c r="R12" i="2"/>
  <c r="Q12" i="2"/>
  <c r="P12" i="2"/>
  <c r="O12" i="2"/>
  <c r="R11" i="2"/>
  <c r="Q11" i="2"/>
  <c r="P11" i="2"/>
  <c r="O11" i="2"/>
  <c r="R10" i="2"/>
  <c r="Q10" i="2"/>
  <c r="P10" i="2"/>
  <c r="O10" i="2"/>
  <c r="R9" i="2"/>
  <c r="Q9" i="2"/>
  <c r="T9" i="2" s="1"/>
  <c r="P9" i="2"/>
  <c r="O9" i="2"/>
  <c r="R8" i="2"/>
  <c r="Q8" i="2"/>
  <c r="P8" i="2"/>
  <c r="O8" i="2"/>
  <c r="R7" i="2"/>
  <c r="Q7" i="2"/>
  <c r="P7" i="2"/>
  <c r="O7" i="2"/>
  <c r="R6" i="2"/>
  <c r="Q6" i="2"/>
  <c r="P6" i="2"/>
  <c r="O6" i="2"/>
  <c r="R5" i="2"/>
  <c r="Q5" i="2"/>
  <c r="P5" i="2"/>
  <c r="O5" i="2"/>
  <c r="R4" i="2"/>
  <c r="Q4" i="2"/>
  <c r="P4" i="2"/>
  <c r="O4" i="2"/>
  <c r="T5" i="2" l="1"/>
  <c r="S15" i="2"/>
  <c r="S10" i="2"/>
  <c r="S18" i="2"/>
  <c r="U18" i="2" s="1"/>
  <c r="W18" i="2" s="1"/>
  <c r="Y18" i="2" s="1"/>
  <c r="AA18" i="2" s="1"/>
  <c r="T18" i="2"/>
  <c r="T13" i="2"/>
  <c r="S5" i="2"/>
  <c r="T10" i="2"/>
  <c r="U10" i="2" s="1"/>
  <c r="S14" i="2"/>
  <c r="T16" i="2"/>
  <c r="T21" i="2"/>
  <c r="U21" i="2" s="1"/>
  <c r="W21" i="2" s="1"/>
  <c r="T7" i="2"/>
  <c r="S20" i="2"/>
  <c r="S13" i="2"/>
  <c r="T12" i="2"/>
  <c r="T11" i="2"/>
  <c r="S4" i="2"/>
  <c r="T17" i="2"/>
  <c r="S6" i="2"/>
  <c r="T8" i="2"/>
  <c r="U5" i="2"/>
  <c r="W5" i="2" s="1"/>
  <c r="Y5" i="2" s="1"/>
  <c r="AA5" i="2" s="1"/>
  <c r="S7" i="2"/>
  <c r="S12" i="2"/>
  <c r="T15" i="2"/>
  <c r="T4" i="2"/>
  <c r="S9" i="2"/>
  <c r="U9" i="2" s="1"/>
  <c r="W9" i="2" s="1"/>
  <c r="S17" i="2"/>
  <c r="U17" i="2" s="1"/>
  <c r="T20" i="2"/>
  <c r="T6" i="2"/>
  <c r="S11" i="2"/>
  <c r="T14" i="2"/>
  <c r="S19" i="2"/>
  <c r="S8" i="2"/>
  <c r="S16" i="2"/>
  <c r="U13" i="2" l="1"/>
  <c r="W13" i="2"/>
  <c r="V13" i="2"/>
  <c r="W10" i="2"/>
  <c r="Y10" i="2" s="1"/>
  <c r="AA10" i="2" s="1"/>
  <c r="V10" i="2"/>
  <c r="X10" i="2" s="1"/>
  <c r="Z10" i="2" s="1"/>
  <c r="Y13" i="2"/>
  <c r="AA13" i="2" s="1"/>
  <c r="U4" i="2"/>
  <c r="W4" i="2" s="1"/>
  <c r="Y4" i="2" s="1"/>
  <c r="AA4" i="2" s="1"/>
  <c r="U14" i="2"/>
  <c r="W14" i="2" s="1"/>
  <c r="W17" i="2"/>
  <c r="V17" i="2"/>
  <c r="Y14" i="2"/>
  <c r="AA14" i="2" s="1"/>
  <c r="U8" i="2"/>
  <c r="X9" i="2"/>
  <c r="Z9" i="2" s="1"/>
  <c r="Y9" i="2"/>
  <c r="AA9" i="2" s="1"/>
  <c r="Y21" i="2"/>
  <c r="AA21" i="2" s="1"/>
  <c r="U19" i="2"/>
  <c r="V5" i="2"/>
  <c r="X5" i="2" s="1"/>
  <c r="Z5" i="2" s="1"/>
  <c r="U11" i="2"/>
  <c r="U12" i="2"/>
  <c r="U16" i="2"/>
  <c r="U7" i="2"/>
  <c r="U6" i="2"/>
  <c r="W6" i="2" s="1"/>
  <c r="V9" i="2"/>
  <c r="Y17" i="2"/>
  <c r="AA17" i="2" s="1"/>
  <c r="V14" i="2"/>
  <c r="X14" i="2" s="1"/>
  <c r="Z14" i="2" s="1"/>
  <c r="V18" i="2"/>
  <c r="X18" i="2" s="1"/>
  <c r="Z18" i="2" s="1"/>
  <c r="V20" i="2"/>
  <c r="V21" i="2"/>
  <c r="X21" i="2" s="1"/>
  <c r="Z21" i="2" s="1"/>
  <c r="U15" i="2"/>
  <c r="W15" i="2" s="1"/>
  <c r="U20" i="2"/>
  <c r="W20" i="2" s="1"/>
  <c r="V4" i="2" l="1"/>
  <c r="X4" i="2" s="1"/>
  <c r="Z4" i="2" s="1"/>
  <c r="V15" i="2"/>
  <c r="X17" i="2"/>
  <c r="Z17" i="2" s="1"/>
  <c r="X13" i="2"/>
  <c r="Z13" i="2" s="1"/>
  <c r="Y6" i="2"/>
  <c r="AA6" i="2" s="1"/>
  <c r="W7" i="2"/>
  <c r="V7" i="2"/>
  <c r="V6" i="2"/>
  <c r="X6" i="2" s="1"/>
  <c r="Z6" i="2" s="1"/>
  <c r="W12" i="2"/>
  <c r="V12" i="2"/>
  <c r="W11" i="2"/>
  <c r="V11" i="2"/>
  <c r="W19" i="2"/>
  <c r="V19" i="2"/>
  <c r="X20" i="2"/>
  <c r="Z20" i="2" s="1"/>
  <c r="Y20" i="2"/>
  <c r="AA20" i="2" s="1"/>
  <c r="W16" i="2"/>
  <c r="V16" i="2"/>
  <c r="X15" i="2"/>
  <c r="Z15" i="2" s="1"/>
  <c r="Y15" i="2"/>
  <c r="AA15" i="2" s="1"/>
  <c r="W8" i="2"/>
  <c r="V8" i="2"/>
  <c r="Y11" i="2" l="1"/>
  <c r="AA11" i="2" s="1"/>
  <c r="X11" i="2"/>
  <c r="Z11" i="2" s="1"/>
  <c r="X12" i="2"/>
  <c r="Z12" i="2" s="1"/>
  <c r="Y12" i="2"/>
  <c r="AA12" i="2" s="1"/>
  <c r="X19" i="2"/>
  <c r="Z19" i="2" s="1"/>
  <c r="Y19" i="2"/>
  <c r="AA19" i="2" s="1"/>
  <c r="Y16" i="2"/>
  <c r="AA16" i="2" s="1"/>
  <c r="X16" i="2"/>
  <c r="Z16" i="2" s="1"/>
  <c r="Y7" i="2"/>
  <c r="AA7" i="2" s="1"/>
  <c r="X7" i="2"/>
  <c r="Z7" i="2" s="1"/>
  <c r="X8" i="2"/>
  <c r="Z8" i="2" s="1"/>
  <c r="Y8" i="2"/>
  <c r="AA8" i="2" s="1"/>
</calcChain>
</file>

<file path=xl/sharedStrings.xml><?xml version="1.0" encoding="utf-8"?>
<sst xmlns="http://schemas.openxmlformats.org/spreadsheetml/2006/main" count="129" uniqueCount="78">
  <si>
    <t>N1</t>
    <phoneticPr fontId="3"/>
  </si>
  <si>
    <t>N2</t>
    <phoneticPr fontId="3"/>
  </si>
  <si>
    <t>M1</t>
    <phoneticPr fontId="4"/>
  </si>
  <si>
    <t>M2</t>
  </si>
  <si>
    <t>M3</t>
  </si>
  <si>
    <t>実験№</t>
    <rPh sb="0" eb="2">
      <t>ジッケン</t>
    </rPh>
    <phoneticPr fontId="6"/>
  </si>
  <si>
    <t>r</t>
    <phoneticPr fontId="3"/>
  </si>
  <si>
    <t>ＳＮ比</t>
    <rPh sb="2" eb="3">
      <t>ヒ</t>
    </rPh>
    <phoneticPr fontId="6"/>
  </si>
  <si>
    <t>感度</t>
    <rPh sb="0" eb="2">
      <t>カンド</t>
    </rPh>
    <phoneticPr fontId="6"/>
  </si>
  <si>
    <t>平均値</t>
    <rPh sb="0" eb="3">
      <t>ヘイキンチ</t>
    </rPh>
    <phoneticPr fontId="6"/>
  </si>
  <si>
    <t>　　制御因子</t>
    <rPh sb="2" eb="4">
      <t>セイギョ</t>
    </rPh>
    <rPh sb="4" eb="6">
      <t>インシ</t>
    </rPh>
    <phoneticPr fontId="6"/>
  </si>
  <si>
    <t>因子</t>
    <rPh sb="0" eb="2">
      <t>インシ</t>
    </rPh>
    <phoneticPr fontId="6"/>
  </si>
  <si>
    <t>Ｃ１</t>
    <phoneticPr fontId="6"/>
  </si>
  <si>
    <t>Ｃ２</t>
    <phoneticPr fontId="6"/>
  </si>
  <si>
    <t>Ｃ３</t>
    <phoneticPr fontId="6"/>
  </si>
  <si>
    <t>Ｄ１</t>
    <phoneticPr fontId="6"/>
  </si>
  <si>
    <t>Ｄ２</t>
    <phoneticPr fontId="6"/>
  </si>
  <si>
    <t>Ｄ３</t>
    <phoneticPr fontId="6"/>
  </si>
  <si>
    <t>Ｅ１</t>
    <phoneticPr fontId="6"/>
  </si>
  <si>
    <t>Ｅ２</t>
    <phoneticPr fontId="6"/>
  </si>
  <si>
    <t>Ｅ３</t>
    <phoneticPr fontId="6"/>
  </si>
  <si>
    <t>Ｆ１</t>
    <phoneticPr fontId="6"/>
  </si>
  <si>
    <t>Ｆ２</t>
    <phoneticPr fontId="6"/>
  </si>
  <si>
    <t>Ｆ３</t>
    <phoneticPr fontId="6"/>
  </si>
  <si>
    <t>Ｇ１</t>
    <phoneticPr fontId="6"/>
  </si>
  <si>
    <t>Ｇ２</t>
    <phoneticPr fontId="6"/>
  </si>
  <si>
    <t>Ｇ３</t>
    <phoneticPr fontId="6"/>
  </si>
  <si>
    <t>Ｂ</t>
    <phoneticPr fontId="6"/>
  </si>
  <si>
    <t>Ｃ</t>
    <phoneticPr fontId="6"/>
  </si>
  <si>
    <t>Ｄ</t>
    <phoneticPr fontId="6"/>
  </si>
  <si>
    <t>Ｅ</t>
    <phoneticPr fontId="6"/>
  </si>
  <si>
    <t>Ｆ</t>
    <phoneticPr fontId="6"/>
  </si>
  <si>
    <t>Ｇ</t>
    <phoneticPr fontId="6"/>
  </si>
  <si>
    <t>(db)</t>
    <phoneticPr fontId="6"/>
  </si>
  <si>
    <t>全体平均</t>
    <rPh sb="0" eb="2">
      <t>ゼンタイ</t>
    </rPh>
    <rPh sb="2" eb="4">
      <t>ヘイキン</t>
    </rPh>
    <phoneticPr fontId="4"/>
  </si>
  <si>
    <t>最適条件</t>
    <rPh sb="0" eb="2">
      <t>サイテキ</t>
    </rPh>
    <rPh sb="2" eb="4">
      <t>ジョウケン</t>
    </rPh>
    <phoneticPr fontId="6"/>
  </si>
  <si>
    <t>A</t>
    <phoneticPr fontId="6"/>
  </si>
  <si>
    <t>全体平均</t>
    <rPh sb="0" eb="2">
      <t>ゼンタイ</t>
    </rPh>
    <rPh sb="2" eb="4">
      <t>ヘイキンチ</t>
    </rPh>
    <phoneticPr fontId="6"/>
  </si>
  <si>
    <t>推定値</t>
    <rPh sb="0" eb="3">
      <t>スイテイチ</t>
    </rPh>
    <phoneticPr fontId="6"/>
  </si>
  <si>
    <t>水準</t>
    <rPh sb="0" eb="2">
      <t>スイジュン</t>
    </rPh>
    <phoneticPr fontId="6"/>
  </si>
  <si>
    <t>ＳＮ比</t>
    <rPh sb="0" eb="3">
      <t>Ｓンヒ</t>
    </rPh>
    <phoneticPr fontId="6"/>
  </si>
  <si>
    <t>比較条件</t>
    <rPh sb="0" eb="2">
      <t>ヒカク</t>
    </rPh>
    <rPh sb="2" eb="4">
      <t>ジョウケン</t>
    </rPh>
    <phoneticPr fontId="4"/>
  </si>
  <si>
    <t>ＳＮ比の利得（推定値）</t>
    <rPh sb="0" eb="2">
      <t>Ｓンヒ</t>
    </rPh>
    <rPh sb="2" eb="3">
      <t>ヒ</t>
    </rPh>
    <rPh sb="4" eb="6">
      <t>リトク</t>
    </rPh>
    <rPh sb="7" eb="10">
      <t>スイテイチ</t>
    </rPh>
    <phoneticPr fontId="4"/>
  </si>
  <si>
    <t>感度の利得（推定値）</t>
    <rPh sb="0" eb="2">
      <t>カンド</t>
    </rPh>
    <rPh sb="3" eb="5">
      <t>リトク</t>
    </rPh>
    <rPh sb="6" eb="9">
      <t>スイテイチ</t>
    </rPh>
    <phoneticPr fontId="4"/>
  </si>
  <si>
    <t>最適</t>
    <rPh sb="0" eb="2">
      <t>サイテキ</t>
    </rPh>
    <phoneticPr fontId="4"/>
  </si>
  <si>
    <t>比較</t>
    <rPh sb="0" eb="2">
      <t>ヒカク</t>
    </rPh>
    <phoneticPr fontId="4"/>
  </si>
  <si>
    <t>利得</t>
    <rPh sb="0" eb="2">
      <t>リトク</t>
    </rPh>
    <phoneticPr fontId="4"/>
  </si>
  <si>
    <t>ＳＮ比の利得（確認実験）</t>
    <rPh sb="0" eb="2">
      <t>Ｓンヒ</t>
    </rPh>
    <rPh sb="2" eb="3">
      <t>ヒ</t>
    </rPh>
    <rPh sb="4" eb="6">
      <t>リトク</t>
    </rPh>
    <rPh sb="7" eb="9">
      <t>カクニン</t>
    </rPh>
    <rPh sb="9" eb="11">
      <t>ジッケン</t>
    </rPh>
    <phoneticPr fontId="4"/>
  </si>
  <si>
    <t>AB</t>
    <phoneticPr fontId="7"/>
  </si>
  <si>
    <t>Ｃ</t>
    <phoneticPr fontId="7"/>
  </si>
  <si>
    <t>Ｄ</t>
    <phoneticPr fontId="7"/>
  </si>
  <si>
    <t>Ｅ</t>
    <phoneticPr fontId="7"/>
  </si>
  <si>
    <t>Ｆ</t>
    <phoneticPr fontId="7"/>
  </si>
  <si>
    <t>Ｇ</t>
    <phoneticPr fontId="7"/>
  </si>
  <si>
    <t>Ｈ</t>
    <phoneticPr fontId="7"/>
  </si>
  <si>
    <r>
      <t>Ｓ</t>
    </r>
    <r>
      <rPr>
        <vertAlign val="subscript"/>
        <sz val="11"/>
        <rFont val="ＭＳ Ｐゴシック"/>
        <family val="2"/>
        <charset val="128"/>
      </rPr>
      <t>T</t>
    </r>
    <phoneticPr fontId="3"/>
  </si>
  <si>
    <r>
      <t>L</t>
    </r>
    <r>
      <rPr>
        <vertAlign val="subscript"/>
        <sz val="11"/>
        <rFont val="ＭＳ Ｐゴシック"/>
        <family val="2"/>
        <charset val="128"/>
      </rPr>
      <t>1</t>
    </r>
    <phoneticPr fontId="3"/>
  </si>
  <si>
    <r>
      <t>L</t>
    </r>
    <r>
      <rPr>
        <vertAlign val="subscript"/>
        <sz val="11"/>
        <rFont val="ＭＳ Ｐゴシック"/>
        <family val="2"/>
        <charset val="128"/>
      </rPr>
      <t>2</t>
    </r>
    <phoneticPr fontId="3"/>
  </si>
  <si>
    <r>
      <t>Ｓ</t>
    </r>
    <r>
      <rPr>
        <vertAlign val="subscript"/>
        <sz val="11"/>
        <rFont val="ＭＳ Ｐゴシック"/>
        <family val="2"/>
        <charset val="128"/>
      </rPr>
      <t>β</t>
    </r>
    <phoneticPr fontId="3"/>
  </si>
  <si>
    <r>
      <t>Ｓ</t>
    </r>
    <r>
      <rPr>
        <vertAlign val="subscript"/>
        <sz val="11"/>
        <rFont val="ＭＳ Ｐゴシック"/>
        <family val="2"/>
        <charset val="128"/>
      </rPr>
      <t>N×β</t>
    </r>
    <phoneticPr fontId="3"/>
  </si>
  <si>
    <r>
      <t>Ｓ</t>
    </r>
    <r>
      <rPr>
        <vertAlign val="subscript"/>
        <sz val="11"/>
        <rFont val="ＭＳ Ｐゴシック"/>
        <family val="2"/>
        <charset val="128"/>
      </rPr>
      <t>e</t>
    </r>
    <phoneticPr fontId="3"/>
  </si>
  <si>
    <r>
      <t>V</t>
    </r>
    <r>
      <rPr>
        <vertAlign val="subscript"/>
        <sz val="11"/>
        <rFont val="ＭＳ Ｐゴシック"/>
        <family val="2"/>
        <charset val="128"/>
      </rPr>
      <t>N</t>
    </r>
    <phoneticPr fontId="3"/>
  </si>
  <si>
    <r>
      <t>V</t>
    </r>
    <r>
      <rPr>
        <vertAlign val="subscript"/>
        <sz val="11"/>
        <rFont val="ＭＳ Ｐゴシック"/>
        <family val="2"/>
        <charset val="128"/>
      </rPr>
      <t>e</t>
    </r>
    <phoneticPr fontId="3"/>
  </si>
  <si>
    <r>
      <t>（S</t>
    </r>
    <r>
      <rPr>
        <vertAlign val="subscript"/>
        <sz val="11"/>
        <rFont val="ＭＳ Ｐゴシック"/>
        <family val="2"/>
        <charset val="128"/>
      </rPr>
      <t>β</t>
    </r>
    <r>
      <rPr>
        <sz val="11"/>
        <rFont val="ＭＳ Ｐゴシック"/>
        <family val="2"/>
        <charset val="128"/>
      </rPr>
      <t>－V</t>
    </r>
    <r>
      <rPr>
        <vertAlign val="subscript"/>
        <sz val="11"/>
        <rFont val="ＭＳ Ｐゴシック"/>
        <family val="2"/>
        <charset val="128"/>
      </rPr>
      <t>e</t>
    </r>
    <r>
      <rPr>
        <sz val="11"/>
        <rFont val="ＭＳ Ｐゴシック"/>
        <family val="2"/>
        <charset val="128"/>
      </rPr>
      <t>)</t>
    </r>
    <r>
      <rPr>
        <vertAlign val="superscript"/>
        <sz val="11"/>
        <rFont val="ＭＳ Ｐゴシック"/>
        <family val="2"/>
        <charset val="128"/>
      </rPr>
      <t>２</t>
    </r>
    <r>
      <rPr>
        <sz val="11"/>
        <rFont val="ＭＳ Ｐゴシック"/>
        <family val="2"/>
        <charset val="128"/>
      </rPr>
      <t>／２ｒV</t>
    </r>
    <r>
      <rPr>
        <vertAlign val="subscript"/>
        <sz val="11"/>
        <rFont val="ＭＳ Ｐゴシック"/>
        <family val="2"/>
        <charset val="128"/>
      </rPr>
      <t>N</t>
    </r>
    <phoneticPr fontId="4"/>
  </si>
  <si>
    <r>
      <t>（S</t>
    </r>
    <r>
      <rPr>
        <vertAlign val="subscript"/>
        <sz val="11"/>
        <rFont val="ＭＳ Ｐゴシック"/>
        <family val="2"/>
        <charset val="128"/>
      </rPr>
      <t>β</t>
    </r>
    <r>
      <rPr>
        <sz val="11"/>
        <rFont val="ＭＳ Ｐゴシック"/>
        <family val="2"/>
        <charset val="128"/>
      </rPr>
      <t>－V</t>
    </r>
    <r>
      <rPr>
        <vertAlign val="subscript"/>
        <sz val="11"/>
        <rFont val="ＭＳ Ｐゴシック"/>
        <family val="2"/>
        <charset val="128"/>
      </rPr>
      <t>e</t>
    </r>
    <r>
      <rPr>
        <sz val="11"/>
        <rFont val="ＭＳ Ｐゴシック"/>
        <family val="2"/>
        <charset val="128"/>
      </rPr>
      <t>)</t>
    </r>
    <r>
      <rPr>
        <vertAlign val="superscript"/>
        <sz val="11"/>
        <rFont val="ＭＳ Ｐゴシック"/>
        <family val="2"/>
        <charset val="128"/>
      </rPr>
      <t>２</t>
    </r>
    <r>
      <rPr>
        <sz val="11"/>
        <rFont val="ＭＳ Ｐゴシック"/>
        <family val="2"/>
        <charset val="128"/>
      </rPr>
      <t>／２ｒ</t>
    </r>
    <phoneticPr fontId="4"/>
  </si>
  <si>
    <t>制御因子</t>
    <rPh sb="0" eb="4">
      <t>セイギョ</t>
    </rPh>
    <phoneticPr fontId="2"/>
  </si>
  <si>
    <t>ＡB</t>
    <phoneticPr fontId="6"/>
  </si>
  <si>
    <t xml:space="preserve">
ＳＮ比</t>
    <rPh sb="3" eb="4">
      <t>ヒ</t>
    </rPh>
    <phoneticPr fontId="6"/>
  </si>
  <si>
    <t>H</t>
    <phoneticPr fontId="6"/>
  </si>
  <si>
    <t>ＡB１</t>
    <phoneticPr fontId="6"/>
  </si>
  <si>
    <t>ＡB２</t>
  </si>
  <si>
    <t>ＡB３</t>
  </si>
  <si>
    <t>ＡB４</t>
  </si>
  <si>
    <t>ＡB５</t>
  </si>
  <si>
    <t>ＡB６</t>
  </si>
  <si>
    <t>H1</t>
    <phoneticPr fontId="2"/>
  </si>
  <si>
    <t>H2</t>
  </si>
  <si>
    <t>H3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</si>
</sst>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0_);[Red]\(0.000\)"/>
    <numFmt numFmtId="177" formatCode="0_);[Red]\(0\)"/>
    <numFmt numFmtId="178" formatCode="0.000_ "/>
    <numFmt numFmtId="179" formatCode="0.000"/>
    <numFmt numFmtId="180" formatCode="0.00_);[Red]\(0.00\)"/>
    <numFmt numFmtId="181" formatCode="0.0"/>
  </numFmts>
  <fonts count="12">
    <font>
      <sz val="11"/>
      <color theme="1"/>
      <name val="MS-PGothic"/>
      <family val="2"/>
      <charset val="128"/>
    </font>
    <font>
      <sz val="11"/>
      <name val="ＪＳ明朝"/>
      <family val="1"/>
      <charset val="128"/>
    </font>
    <font>
      <sz val="6"/>
      <name val="MS-PGothic"/>
      <family val="2"/>
      <charset val="128"/>
    </font>
    <font>
      <sz val="6"/>
      <name val="ＪＳ明朝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name val="ＭＳ Ｐゴシック"/>
      <family val="2"/>
      <charset val="128"/>
    </font>
    <font>
      <sz val="10"/>
      <name val="ＭＳ Ｐゴシック"/>
      <family val="2"/>
      <charset val="128"/>
    </font>
    <font>
      <vertAlign val="subscript"/>
      <sz val="11"/>
      <name val="ＭＳ Ｐゴシック"/>
      <family val="2"/>
      <charset val="128"/>
    </font>
    <font>
      <vertAlign val="superscript"/>
      <sz val="1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0" fontId="1" fillId="0" borderId="0" xfId="1"/>
    <xf numFmtId="0" fontId="5" fillId="0" borderId="2" xfId="1" applyFont="1" applyBorder="1" applyAlignment="1">
      <alignment horizontal="center" vertical="center"/>
    </xf>
    <xf numFmtId="0" fontId="5" fillId="0" borderId="0" xfId="1" applyFont="1" applyAlignment="1">
      <alignment horizontal="left" vertical="top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176" fontId="5" fillId="0" borderId="2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178" fontId="5" fillId="0" borderId="2" xfId="1" applyNumberFormat="1" applyFont="1" applyBorder="1" applyAlignment="1">
      <alignment vertical="center"/>
    </xf>
    <xf numFmtId="179" fontId="5" fillId="0" borderId="2" xfId="1" applyNumberFormat="1" applyFont="1" applyBorder="1" applyAlignment="1">
      <alignment vertical="center"/>
    </xf>
    <xf numFmtId="176" fontId="5" fillId="0" borderId="2" xfId="1" applyNumberFormat="1" applyFont="1" applyBorder="1" applyAlignment="1">
      <alignment vertical="center"/>
    </xf>
    <xf numFmtId="0" fontId="5" fillId="0" borderId="4" xfId="1" applyFont="1" applyBorder="1" applyAlignment="1">
      <alignment horizontal="center" vertical="center"/>
    </xf>
    <xf numFmtId="180" fontId="5" fillId="0" borderId="0" xfId="1" applyNumberFormat="1" applyFont="1" applyAlignment="1">
      <alignment vertical="center"/>
    </xf>
    <xf numFmtId="180" fontId="5" fillId="0" borderId="6" xfId="1" applyNumberFormat="1" applyFont="1" applyBorder="1" applyAlignment="1">
      <alignment horizontal="center" vertical="center"/>
    </xf>
    <xf numFmtId="180" fontId="5" fillId="0" borderId="7" xfId="1" applyNumberFormat="1" applyFont="1" applyBorder="1" applyAlignment="1">
      <alignment horizontal="center" vertical="center"/>
    </xf>
    <xf numFmtId="179" fontId="5" fillId="0" borderId="2" xfId="1" applyNumberFormat="1" applyFont="1" applyBorder="1" applyAlignment="1">
      <alignment horizontal="right" vertical="center"/>
    </xf>
    <xf numFmtId="179" fontId="5" fillId="0" borderId="0" xfId="1" applyNumberFormat="1" applyFont="1" applyAlignment="1">
      <alignment horizontal="right" vertical="center"/>
    </xf>
    <xf numFmtId="179" fontId="5" fillId="0" borderId="2" xfId="1" applyNumberFormat="1" applyFont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2" xfId="1" applyBorder="1" applyAlignment="1">
      <alignment horizontal="center" vertical="center"/>
    </xf>
    <xf numFmtId="179" fontId="1" fillId="0" borderId="2" xfId="1" applyNumberFormat="1" applyBorder="1" applyAlignment="1">
      <alignment vertical="center"/>
    </xf>
    <xf numFmtId="178" fontId="1" fillId="0" borderId="2" xfId="1" applyNumberFormat="1" applyBorder="1" applyAlignment="1">
      <alignment vertical="center"/>
    </xf>
    <xf numFmtId="0" fontId="8" fillId="0" borderId="0" xfId="1" applyFont="1"/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0" xfId="1" applyFont="1" applyAlignment="1">
      <alignment horizontal="center"/>
    </xf>
    <xf numFmtId="0" fontId="9" fillId="0" borderId="3" xfId="1" applyFont="1" applyBorder="1" applyAlignment="1">
      <alignment horizontal="center" vertical="center"/>
    </xf>
    <xf numFmtId="0" fontId="8" fillId="0" borderId="2" xfId="1" applyFont="1" applyBorder="1"/>
    <xf numFmtId="0" fontId="9" fillId="0" borderId="2" xfId="1" applyFont="1" applyBorder="1" applyAlignment="1">
      <alignment horizontal="center" vertical="center"/>
    </xf>
    <xf numFmtId="2" fontId="8" fillId="0" borderId="2" xfId="1" applyNumberFormat="1" applyFont="1" applyBorder="1"/>
    <xf numFmtId="181" fontId="8" fillId="0" borderId="2" xfId="1" applyNumberFormat="1" applyFont="1" applyBorder="1"/>
    <xf numFmtId="0" fontId="8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5" fillId="3" borderId="0" xfId="1" applyFont="1" applyFill="1" applyAlignment="1">
      <alignment horizontal="left" vertical="top"/>
    </xf>
    <xf numFmtId="0" fontId="5" fillId="3" borderId="4" xfId="1" applyFont="1" applyFill="1" applyBorder="1" applyAlignment="1">
      <alignment horizontal="left" vertical="top"/>
    </xf>
    <xf numFmtId="176" fontId="5" fillId="3" borderId="0" xfId="1" applyNumberFormat="1" applyFont="1" applyFill="1" applyAlignment="1">
      <alignment horizontal="left" wrapText="1"/>
    </xf>
    <xf numFmtId="176" fontId="5" fillId="3" borderId="0" xfId="1" applyNumberFormat="1" applyFont="1" applyFill="1" applyAlignment="1">
      <alignment horizontal="left" vertical="top"/>
    </xf>
    <xf numFmtId="0" fontId="5" fillId="3" borderId="2" xfId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0" xfId="1" applyFont="1" applyFill="1" applyAlignment="1">
      <alignment vertical="center"/>
    </xf>
    <xf numFmtId="176" fontId="5" fillId="3" borderId="2" xfId="1" applyNumberFormat="1" applyFont="1" applyFill="1" applyBorder="1" applyAlignment="1">
      <alignment horizontal="center" vertical="center"/>
    </xf>
    <xf numFmtId="177" fontId="5" fillId="3" borderId="2" xfId="1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78" fontId="5" fillId="3" borderId="2" xfId="1" applyNumberFormat="1" applyFont="1" applyFill="1" applyBorder="1" applyAlignment="1">
      <alignment vertical="center"/>
    </xf>
    <xf numFmtId="179" fontId="5" fillId="3" borderId="2" xfId="1" applyNumberFormat="1" applyFont="1" applyFill="1" applyBorder="1" applyAlignment="1">
      <alignment vertical="center"/>
    </xf>
    <xf numFmtId="0" fontId="8" fillId="3" borderId="2" xfId="0" applyFont="1" applyFill="1" applyBorder="1" applyAlignment="1">
      <alignment horizontal="center"/>
    </xf>
    <xf numFmtId="2" fontId="5" fillId="3" borderId="2" xfId="1" applyNumberFormat="1" applyFont="1" applyFill="1" applyBorder="1" applyAlignment="1">
      <alignment horizontal="center" vertical="center"/>
    </xf>
    <xf numFmtId="176" fontId="5" fillId="3" borderId="8" xfId="1" applyNumberFormat="1" applyFont="1" applyFill="1" applyBorder="1" applyAlignment="1">
      <alignment horizontal="center" vertical="center"/>
    </xf>
    <xf numFmtId="176" fontId="5" fillId="3" borderId="0" xfId="1" applyNumberFormat="1" applyFont="1" applyFill="1" applyAlignment="1">
      <alignment vertical="center"/>
    </xf>
    <xf numFmtId="179" fontId="5" fillId="3" borderId="0" xfId="1" applyNumberFormat="1" applyFont="1" applyFill="1" applyAlignment="1">
      <alignment vertical="center"/>
    </xf>
    <xf numFmtId="0" fontId="5" fillId="3" borderId="4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5307FA5D-8F98-B645-B634-986C2D5F8DFF}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 charset="-128"/>
                <a:ea typeface="ＭＳ Ｐゴシック" charset="-128"/>
              </a:rPr>
              <a:t>SN比</a:t>
            </a:r>
          </a:p>
        </c:rich>
      </c:tx>
      <c:layout>
        <c:manualLayout>
          <c:xMode val="edge"/>
          <c:yMode val="edge"/>
          <c:x val="0.46384272354305223"/>
          <c:y val="3.49741536545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996904386795209E-2"/>
          <c:y val="0.14263840693388399"/>
          <c:w val="0.84304340337309647"/>
          <c:h val="0.74695815537513555"/>
        </c:manualLayout>
      </c:layout>
      <c:lineChart>
        <c:grouping val="standard"/>
        <c:varyColors val="0"/>
        <c:ser>
          <c:idx val="0"/>
          <c:order val="0"/>
          <c:tx>
            <c:strRef>
              <c:f>要因効果図!$X$3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要因効果図!$Y$2:$BB$2</c:f>
              <c:strCache>
                <c:ptCount val="30"/>
                <c:pt idx="0">
                  <c:v>ＡB１</c:v>
                </c:pt>
                <c:pt idx="1">
                  <c:v>ＡB２</c:v>
                </c:pt>
                <c:pt idx="2">
                  <c:v>ＡB３</c:v>
                </c:pt>
                <c:pt idx="3">
                  <c:v>ＡB４</c:v>
                </c:pt>
                <c:pt idx="4">
                  <c:v>ＡB５</c:v>
                </c:pt>
                <c:pt idx="5">
                  <c:v>ＡB６</c:v>
                </c:pt>
                <c:pt idx="7">
                  <c:v>Ｃ１</c:v>
                </c:pt>
                <c:pt idx="8">
                  <c:v>Ｃ２</c:v>
                </c:pt>
                <c:pt idx="9">
                  <c:v>Ｃ３</c:v>
                </c:pt>
                <c:pt idx="11">
                  <c:v>Ｄ１</c:v>
                </c:pt>
                <c:pt idx="12">
                  <c:v>Ｄ２</c:v>
                </c:pt>
                <c:pt idx="13">
                  <c:v>Ｄ３</c:v>
                </c:pt>
                <c:pt idx="15">
                  <c:v>Ｅ１</c:v>
                </c:pt>
                <c:pt idx="16">
                  <c:v>Ｅ２</c:v>
                </c:pt>
                <c:pt idx="17">
                  <c:v>Ｅ３</c:v>
                </c:pt>
                <c:pt idx="19">
                  <c:v>Ｆ１</c:v>
                </c:pt>
                <c:pt idx="20">
                  <c:v>Ｆ２</c:v>
                </c:pt>
                <c:pt idx="21">
                  <c:v>Ｆ３</c:v>
                </c:pt>
                <c:pt idx="23">
                  <c:v>Ｇ１</c:v>
                </c:pt>
                <c:pt idx="24">
                  <c:v>Ｇ２</c:v>
                </c:pt>
                <c:pt idx="25">
                  <c:v>Ｇ３</c:v>
                </c:pt>
                <c:pt idx="27">
                  <c:v>H1</c:v>
                </c:pt>
                <c:pt idx="28">
                  <c:v>H2</c:v>
                </c:pt>
                <c:pt idx="29">
                  <c:v>H3</c:v>
                </c:pt>
              </c:strCache>
            </c:strRef>
          </c:cat>
          <c:val>
            <c:numRef>
              <c:f>要因効果図!$Y$3:$BB$3</c:f>
              <c:numCache>
                <c:formatCode>0.000_);[Red]\(0.000\)</c:formatCode>
                <c:ptCount val="30"/>
                <c:pt idx="0">
                  <c:v>47.276189368920278</c:v>
                </c:pt>
                <c:pt idx="1">
                  <c:v>30.029780727716712</c:v>
                </c:pt>
                <c:pt idx="2">
                  <c:v>33.047333352341603</c:v>
                </c:pt>
                <c:pt idx="3">
                  <c:v>37.25767888513213</c:v>
                </c:pt>
                <c:pt idx="4">
                  <c:v>34.040329672000844</c:v>
                </c:pt>
                <c:pt idx="5">
                  <c:v>35.942538521717303</c:v>
                </c:pt>
                <c:pt idx="7">
                  <c:v>35.840835182818431</c:v>
                </c:pt>
                <c:pt idx="8">
                  <c:v>36.293668205289066</c:v>
                </c:pt>
                <c:pt idx="9">
                  <c:v>36.662421875806935</c:v>
                </c:pt>
                <c:pt idx="11">
                  <c:v>36.873102433426567</c:v>
                </c:pt>
                <c:pt idx="12">
                  <c:v>34.746962133404409</c:v>
                </c:pt>
                <c:pt idx="13">
                  <c:v>37.176860697083463</c:v>
                </c:pt>
                <c:pt idx="15">
                  <c:v>34.25923086296455</c:v>
                </c:pt>
                <c:pt idx="16">
                  <c:v>37.505163734050861</c:v>
                </c:pt>
                <c:pt idx="17">
                  <c:v>37.032530666899028</c:v>
                </c:pt>
                <c:pt idx="19">
                  <c:v>35.330944805752559</c:v>
                </c:pt>
                <c:pt idx="20">
                  <c:v>36.924074003313166</c:v>
                </c:pt>
                <c:pt idx="21">
                  <c:v>36.541906454848707</c:v>
                </c:pt>
                <c:pt idx="23">
                  <c:v>36.577518503209859</c:v>
                </c:pt>
                <c:pt idx="24">
                  <c:v>40.835413957483247</c:v>
                </c:pt>
                <c:pt idx="25">
                  <c:v>31.383992803221329</c:v>
                </c:pt>
                <c:pt idx="27">
                  <c:v>39.243048112374829</c:v>
                </c:pt>
                <c:pt idx="28">
                  <c:v>34.86761538599503</c:v>
                </c:pt>
                <c:pt idx="29">
                  <c:v>34.686261765544579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2A-B14E-BBA0-DBC501BF1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695983"/>
        <c:axId val="1"/>
      </c:lineChart>
      <c:catAx>
        <c:axId val="412695983"/>
        <c:scaling>
          <c:orientation val="minMax"/>
        </c:scaling>
        <c:delete val="0"/>
        <c:axPos val="t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max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ＳＮ比</a:t>
                </a:r>
              </a:p>
            </c:rich>
          </c:tx>
          <c:layout>
            <c:manualLayout>
              <c:xMode val="edge"/>
              <c:yMode val="edge"/>
              <c:x val="8.0906148867313909E-3"/>
              <c:y val="0.48813630499577382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695983"/>
        <c:crosses val="autoZero"/>
        <c:crossBetween val="between"/>
        <c:majorUnit val="5"/>
        <c:min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感度
</a:t>
            </a:r>
          </a:p>
        </c:rich>
      </c:tx>
      <c:layout>
        <c:manualLayout>
          <c:xMode val="edge"/>
          <c:yMode val="edge"/>
          <c:x val="0.47351524879614765"/>
          <c:y val="3.906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7793153730763"/>
          <c:y val="0.14924344508482831"/>
          <c:w val="0.77962036873015661"/>
          <c:h val="0.75310211867846422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要因効果図!$Y$2:$BB$2</c:f>
              <c:strCache>
                <c:ptCount val="30"/>
                <c:pt idx="0">
                  <c:v>ＡB１</c:v>
                </c:pt>
                <c:pt idx="1">
                  <c:v>ＡB２</c:v>
                </c:pt>
                <c:pt idx="2">
                  <c:v>ＡB３</c:v>
                </c:pt>
                <c:pt idx="3">
                  <c:v>ＡB４</c:v>
                </c:pt>
                <c:pt idx="4">
                  <c:v>ＡB５</c:v>
                </c:pt>
                <c:pt idx="5">
                  <c:v>ＡB６</c:v>
                </c:pt>
                <c:pt idx="7">
                  <c:v>Ｃ１</c:v>
                </c:pt>
                <c:pt idx="8">
                  <c:v>Ｃ２</c:v>
                </c:pt>
                <c:pt idx="9">
                  <c:v>Ｃ３</c:v>
                </c:pt>
                <c:pt idx="11">
                  <c:v>Ｄ１</c:v>
                </c:pt>
                <c:pt idx="12">
                  <c:v>Ｄ２</c:v>
                </c:pt>
                <c:pt idx="13">
                  <c:v>Ｄ３</c:v>
                </c:pt>
                <c:pt idx="15">
                  <c:v>Ｅ１</c:v>
                </c:pt>
                <c:pt idx="16">
                  <c:v>Ｅ２</c:v>
                </c:pt>
                <c:pt idx="17">
                  <c:v>Ｅ３</c:v>
                </c:pt>
                <c:pt idx="19">
                  <c:v>Ｆ１</c:v>
                </c:pt>
                <c:pt idx="20">
                  <c:v>Ｆ２</c:v>
                </c:pt>
                <c:pt idx="21">
                  <c:v>Ｆ３</c:v>
                </c:pt>
                <c:pt idx="23">
                  <c:v>Ｇ１</c:v>
                </c:pt>
                <c:pt idx="24">
                  <c:v>Ｇ２</c:v>
                </c:pt>
                <c:pt idx="25">
                  <c:v>Ｇ３</c:v>
                </c:pt>
                <c:pt idx="27">
                  <c:v>H1</c:v>
                </c:pt>
                <c:pt idx="28">
                  <c:v>H2</c:v>
                </c:pt>
                <c:pt idx="29">
                  <c:v>H3</c:v>
                </c:pt>
              </c:strCache>
            </c:strRef>
          </c:cat>
          <c:val>
            <c:numRef>
              <c:f>要因効果図!$Y$4:$BB$4</c:f>
              <c:numCache>
                <c:formatCode>0.000_ </c:formatCode>
                <c:ptCount val="30"/>
                <c:pt idx="0">
                  <c:v>45.444314852607967</c:v>
                </c:pt>
                <c:pt idx="1">
                  <c:v>31.83344309050791</c:v>
                </c:pt>
                <c:pt idx="2">
                  <c:v>38.371801735789944</c:v>
                </c:pt>
                <c:pt idx="3">
                  <c:v>39.958890307619534</c:v>
                </c:pt>
                <c:pt idx="4">
                  <c:v>34.215321793448418</c:v>
                </c:pt>
                <c:pt idx="5">
                  <c:v>36.678417048310614</c:v>
                </c:pt>
                <c:pt idx="7">
                  <c:v>37.346418365052521</c:v>
                </c:pt>
                <c:pt idx="8">
                  <c:v>38.66873404547777</c:v>
                </c:pt>
                <c:pt idx="9">
                  <c:v>37.235942003611896</c:v>
                </c:pt>
                <c:pt idx="11">
                  <c:v>37.68385428400827</c:v>
                </c:pt>
                <c:pt idx="12">
                  <c:v>34.790792900409222</c:v>
                </c:pt>
                <c:pt idx="13">
                  <c:v>40.776447229724688</c:v>
                </c:pt>
                <c:pt idx="15">
                  <c:v>36.954463445856256</c:v>
                </c:pt>
                <c:pt idx="16">
                  <c:v>37.388974864197088</c:v>
                </c:pt>
                <c:pt idx="17">
                  <c:v>38.907656104088836</c:v>
                </c:pt>
                <c:pt idx="19">
                  <c:v>34.435820240181236</c:v>
                </c:pt>
                <c:pt idx="20">
                  <c:v>38.489805145566478</c:v>
                </c:pt>
                <c:pt idx="21">
                  <c:v>40.32546902839448</c:v>
                </c:pt>
                <c:pt idx="23">
                  <c:v>38.239368621668831</c:v>
                </c:pt>
                <c:pt idx="24">
                  <c:v>39.555194806240003</c:v>
                </c:pt>
                <c:pt idx="25">
                  <c:v>35.456530986233354</c:v>
                </c:pt>
                <c:pt idx="27">
                  <c:v>39.556099777520863</c:v>
                </c:pt>
                <c:pt idx="28">
                  <c:v>38.370740491386677</c:v>
                </c:pt>
                <c:pt idx="29">
                  <c:v>35.324254145234654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70-FB4A-BF28-139152FCA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679471"/>
        <c:axId val="1"/>
      </c:lineChart>
      <c:catAx>
        <c:axId val="412679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3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感度</a:t>
                </a:r>
              </a:p>
            </c:rich>
          </c:tx>
          <c:overlay val="0"/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679471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0</xdr:col>
      <xdr:colOff>0</xdr:colOff>
      <xdr:row>0</xdr:row>
      <xdr:rowOff>552450</xdr:rowOff>
    </xdr:to>
    <xdr:sp macro="" textlink="">
      <xdr:nvSpPr>
        <xdr:cNvPr id="2" name="AutoShape 30">
          <a:extLst>
            <a:ext uri="{FF2B5EF4-FFF2-40B4-BE49-F238E27FC236}">
              <a16:creationId xmlns:a16="http://schemas.microsoft.com/office/drawing/2014/main" id="{F7749674-F7C8-EE4C-9327-D06F1043A15F}"/>
            </a:ext>
          </a:extLst>
        </xdr:cNvPr>
        <xdr:cNvSpPr>
          <a:spLocks noChangeArrowheads="1"/>
        </xdr:cNvSpPr>
      </xdr:nvSpPr>
      <xdr:spPr bwMode="auto">
        <a:xfrm>
          <a:off x="0" y="47625"/>
          <a:ext cx="0" cy="504825"/>
        </a:xfrm>
        <a:prstGeom prst="wedgeRoundRectCallout">
          <a:avLst>
            <a:gd name="adj1" fmla="val 55769"/>
            <a:gd name="adj2" fmla="val 10660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ＪＳ明朝"/>
            </a:rPr>
            <a:t>高さ、距離は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ＪＳ明朝"/>
            </a:rPr>
            <a:t>ｃｍの単位で入力</a:t>
          </a:r>
        </a:p>
      </xdr:txBody>
    </xdr:sp>
    <xdr:clientData/>
  </xdr:twoCellAnchor>
  <xdr:twoCellAnchor>
    <xdr:from>
      <xdr:col>0</xdr:col>
      <xdr:colOff>520700</xdr:colOff>
      <xdr:row>21</xdr:row>
      <xdr:rowOff>50800</xdr:rowOff>
    </xdr:from>
    <xdr:to>
      <xdr:col>14</xdr:col>
      <xdr:colOff>12700</xdr:colOff>
      <xdr:row>25</xdr:row>
      <xdr:rowOff>2235200</xdr:rowOff>
    </xdr:to>
    <xdr:graphicFrame macro="">
      <xdr:nvGraphicFramePr>
        <xdr:cNvPr id="3" name="Chart 31">
          <a:extLst>
            <a:ext uri="{FF2B5EF4-FFF2-40B4-BE49-F238E27FC236}">
              <a16:creationId xmlns:a16="http://schemas.microsoft.com/office/drawing/2014/main" id="{8DD18F12-754D-4340-86DE-A92F74C971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457200</xdr:colOff>
      <xdr:row>22</xdr:row>
      <xdr:rowOff>165100</xdr:rowOff>
    </xdr:from>
    <xdr:to>
      <xdr:col>22</xdr:col>
      <xdr:colOff>215900</xdr:colOff>
      <xdr:row>25</xdr:row>
      <xdr:rowOff>2120900</xdr:rowOff>
    </xdr:to>
    <xdr:graphicFrame macro="">
      <xdr:nvGraphicFramePr>
        <xdr:cNvPr id="4" name="Chart 32">
          <a:extLst>
            <a:ext uri="{FF2B5EF4-FFF2-40B4-BE49-F238E27FC236}">
              <a16:creationId xmlns:a16="http://schemas.microsoft.com/office/drawing/2014/main" id="{31384440-9684-8A45-B3F3-4EA7E25733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334895</xdr:colOff>
      <xdr:row>24</xdr:row>
      <xdr:rowOff>64781</xdr:rowOff>
    </xdr:from>
    <xdr:to>
      <xdr:col>2</xdr:col>
      <xdr:colOff>32763</xdr:colOff>
      <xdr:row>25</xdr:row>
      <xdr:rowOff>139167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CCC9FAFE-D119-2848-BCC6-455FF6AF5A9A}"/>
            </a:ext>
          </a:extLst>
        </xdr:cNvPr>
        <xdr:cNvSpPr>
          <a:spLocks noChangeArrowheads="1"/>
        </xdr:cNvSpPr>
      </xdr:nvSpPr>
      <xdr:spPr bwMode="auto">
        <a:xfrm>
          <a:off x="1020695" y="4839981"/>
          <a:ext cx="231268" cy="226786"/>
        </a:xfrm>
        <a:prstGeom prst="ellipse">
          <a:avLst/>
        </a:prstGeom>
        <a:noFill/>
        <a:ln w="28575" algn="ctr">
          <a:solidFill>
            <a:srgbClr val="C0504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101269</xdr:colOff>
      <xdr:row>25</xdr:row>
      <xdr:rowOff>786701</xdr:rowOff>
    </xdr:from>
    <xdr:to>
      <xdr:col>8</xdr:col>
      <xdr:colOff>103084</xdr:colOff>
      <xdr:row>25</xdr:row>
      <xdr:rowOff>1015301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952E8B08-3864-E548-BD06-1EBE884AE063}"/>
            </a:ext>
          </a:extLst>
        </xdr:cNvPr>
        <xdr:cNvSpPr>
          <a:spLocks noChangeArrowheads="1"/>
        </xdr:cNvSpPr>
      </xdr:nvSpPr>
      <xdr:spPr bwMode="auto">
        <a:xfrm>
          <a:off x="2468087" y="5601156"/>
          <a:ext cx="209633" cy="228600"/>
        </a:xfrm>
        <a:prstGeom prst="ellipse">
          <a:avLst/>
        </a:prstGeom>
        <a:noFill/>
        <a:ln w="28575" algn="ctr">
          <a:solidFill>
            <a:srgbClr val="C0504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288142</xdr:colOff>
      <xdr:row>25</xdr:row>
      <xdr:rowOff>755130</xdr:rowOff>
    </xdr:from>
    <xdr:to>
      <xdr:col>9</xdr:col>
      <xdr:colOff>504042</xdr:colOff>
      <xdr:row>25</xdr:row>
      <xdr:rowOff>983730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87FE885-26A0-E44F-B51E-96E1DD20A509}"/>
            </a:ext>
          </a:extLst>
        </xdr:cNvPr>
        <xdr:cNvSpPr>
          <a:spLocks noChangeArrowheads="1"/>
        </xdr:cNvSpPr>
      </xdr:nvSpPr>
      <xdr:spPr bwMode="auto">
        <a:xfrm>
          <a:off x="3093687" y="5569585"/>
          <a:ext cx="215900" cy="228600"/>
        </a:xfrm>
        <a:prstGeom prst="ellipse">
          <a:avLst/>
        </a:prstGeom>
        <a:noFill/>
        <a:ln w="28575" algn="ctr">
          <a:solidFill>
            <a:srgbClr val="C0504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71495</xdr:colOff>
      <xdr:row>25</xdr:row>
      <xdr:rowOff>756023</xdr:rowOff>
    </xdr:from>
    <xdr:to>
      <xdr:col>10</xdr:col>
      <xdr:colOff>289529</xdr:colOff>
      <xdr:row>25</xdr:row>
      <xdr:rowOff>971923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8AF4F058-52D3-3C45-A033-2FF7DAFB1E4D}"/>
            </a:ext>
          </a:extLst>
        </xdr:cNvPr>
        <xdr:cNvSpPr>
          <a:spLocks noChangeArrowheads="1"/>
        </xdr:cNvSpPr>
      </xdr:nvSpPr>
      <xdr:spPr bwMode="auto">
        <a:xfrm>
          <a:off x="3558222" y="5570478"/>
          <a:ext cx="218034" cy="215900"/>
        </a:xfrm>
        <a:prstGeom prst="ellipse">
          <a:avLst/>
        </a:prstGeom>
        <a:noFill/>
        <a:ln w="28575" algn="ctr">
          <a:solidFill>
            <a:srgbClr val="C0504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63927</xdr:colOff>
      <xdr:row>25</xdr:row>
      <xdr:rowOff>797219</xdr:rowOff>
    </xdr:from>
    <xdr:to>
      <xdr:col>11</xdr:col>
      <xdr:colOff>296156</xdr:colOff>
      <xdr:row>25</xdr:row>
      <xdr:rowOff>1013119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97E76217-FF8D-E946-B5AD-59383F2E4450}"/>
            </a:ext>
          </a:extLst>
        </xdr:cNvPr>
        <xdr:cNvSpPr>
          <a:spLocks noChangeArrowheads="1"/>
        </xdr:cNvSpPr>
      </xdr:nvSpPr>
      <xdr:spPr bwMode="auto">
        <a:xfrm>
          <a:off x="4153327" y="5724819"/>
          <a:ext cx="232229" cy="215900"/>
        </a:xfrm>
        <a:prstGeom prst="ellipse">
          <a:avLst/>
        </a:prstGeom>
        <a:noFill/>
        <a:ln w="28575" algn="ctr">
          <a:solidFill>
            <a:srgbClr val="C0504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14942</xdr:colOff>
      <xdr:row>25</xdr:row>
      <xdr:rowOff>437990</xdr:rowOff>
    </xdr:from>
    <xdr:to>
      <xdr:col>12</xdr:col>
      <xdr:colOff>247170</xdr:colOff>
      <xdr:row>25</xdr:row>
      <xdr:rowOff>653890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453F99AA-0091-994D-BEA9-385EF587CFFF}"/>
            </a:ext>
          </a:extLst>
        </xdr:cNvPr>
        <xdr:cNvSpPr>
          <a:spLocks noChangeArrowheads="1"/>
        </xdr:cNvSpPr>
      </xdr:nvSpPr>
      <xdr:spPr bwMode="auto">
        <a:xfrm>
          <a:off x="4790142" y="5365590"/>
          <a:ext cx="232228" cy="215900"/>
        </a:xfrm>
        <a:prstGeom prst="ellipse">
          <a:avLst/>
        </a:prstGeom>
        <a:noFill/>
        <a:ln w="28575" algn="ctr">
          <a:solidFill>
            <a:srgbClr val="C0504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522941</xdr:colOff>
      <xdr:row>25</xdr:row>
      <xdr:rowOff>596367</xdr:rowOff>
    </xdr:from>
    <xdr:to>
      <xdr:col>13</xdr:col>
      <xdr:colOff>64247</xdr:colOff>
      <xdr:row>25</xdr:row>
      <xdr:rowOff>812267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F1EBA293-AD31-3C47-AE28-1E11DB1B4729}"/>
            </a:ext>
          </a:extLst>
        </xdr:cNvPr>
        <xdr:cNvSpPr>
          <a:spLocks noChangeArrowheads="1"/>
        </xdr:cNvSpPr>
      </xdr:nvSpPr>
      <xdr:spPr bwMode="auto">
        <a:xfrm>
          <a:off x="5298141" y="5523967"/>
          <a:ext cx="227106" cy="215900"/>
        </a:xfrm>
        <a:prstGeom prst="ellipse">
          <a:avLst/>
        </a:prstGeom>
        <a:noFill/>
        <a:ln w="28575" algn="ctr">
          <a:solidFill>
            <a:srgbClr val="C0504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578D0-5381-3F46-84EB-2955E76CCE67}">
  <dimension ref="A1:AA21"/>
  <sheetViews>
    <sheetView workbookViewId="0">
      <selection activeCell="K43" sqref="K43"/>
    </sheetView>
  </sheetViews>
  <sheetFormatPr baseColWidth="10" defaultRowHeight="15"/>
  <cols>
    <col min="1" max="1" width="8.83203125" style="23" customWidth="1"/>
    <col min="2" max="2" width="4.1640625" style="23" bestFit="1" customWidth="1"/>
    <col min="3" max="3" width="3.33203125" style="23" bestFit="1" customWidth="1"/>
    <col min="4" max="4" width="3.5" style="23" bestFit="1" customWidth="1"/>
    <col min="5" max="5" width="3.33203125" style="23" bestFit="1" customWidth="1"/>
    <col min="6" max="6" width="3.1640625" style="23" bestFit="1" customWidth="1"/>
    <col min="7" max="8" width="3.5" style="23" bestFit="1" customWidth="1"/>
    <col min="9" max="14" width="5" style="23" bestFit="1" customWidth="1"/>
    <col min="15" max="15" width="6" style="23" customWidth="1"/>
    <col min="16" max="17" width="4" style="23" bestFit="1" customWidth="1"/>
    <col min="18" max="18" width="5" style="23" bestFit="1" customWidth="1"/>
    <col min="19" max="23" width="4.83203125" style="23" customWidth="1"/>
    <col min="24" max="24" width="16.5" style="23" bestFit="1" customWidth="1"/>
    <col min="25" max="25" width="14.1640625" style="23" bestFit="1" customWidth="1"/>
    <col min="26" max="27" width="8.83203125" style="23" customWidth="1"/>
    <col min="28" max="28" width="4.6640625" style="1" customWidth="1"/>
    <col min="29" max="29" width="4.1640625" style="1" customWidth="1"/>
    <col min="30" max="30" width="5.83203125" style="1" customWidth="1"/>
    <col min="31" max="264" width="8.83203125" style="1" customWidth="1"/>
    <col min="265" max="270" width="4.83203125" style="1" bestFit="1" customWidth="1"/>
    <col min="271" max="271" width="4.83203125" style="1" customWidth="1"/>
    <col min="272" max="272" width="2.5" style="1" bestFit="1" customWidth="1"/>
    <col min="273" max="273" width="3.6640625" style="1" bestFit="1" customWidth="1"/>
    <col min="274" max="274" width="4.33203125" style="1" bestFit="1" customWidth="1"/>
    <col min="275" max="279" width="4.83203125" style="1" customWidth="1"/>
    <col min="280" max="280" width="16.33203125" style="1" bestFit="1" customWidth="1"/>
    <col min="281" max="281" width="14" style="1" bestFit="1" customWidth="1"/>
    <col min="282" max="283" width="8.83203125" style="1" customWidth="1"/>
    <col min="284" max="284" width="4.6640625" style="1" customWidth="1"/>
    <col min="285" max="285" width="4.1640625" style="1" customWidth="1"/>
    <col min="286" max="286" width="5.83203125" style="1" customWidth="1"/>
    <col min="287" max="520" width="8.83203125" style="1" customWidth="1"/>
    <col min="521" max="526" width="4.83203125" style="1" bestFit="1" customWidth="1"/>
    <col min="527" max="527" width="4.83203125" style="1" customWidth="1"/>
    <col min="528" max="528" width="2.5" style="1" bestFit="1" customWidth="1"/>
    <col min="529" max="529" width="3.6640625" style="1" bestFit="1" customWidth="1"/>
    <col min="530" max="530" width="4.33203125" style="1" bestFit="1" customWidth="1"/>
    <col min="531" max="535" width="4.83203125" style="1" customWidth="1"/>
    <col min="536" max="536" width="16.33203125" style="1" bestFit="1" customWidth="1"/>
    <col min="537" max="537" width="14" style="1" bestFit="1" customWidth="1"/>
    <col min="538" max="539" width="8.83203125" style="1" customWidth="1"/>
    <col min="540" max="540" width="4.6640625" style="1" customWidth="1"/>
    <col min="541" max="541" width="4.1640625" style="1" customWidth="1"/>
    <col min="542" max="542" width="5.83203125" style="1" customWidth="1"/>
    <col min="543" max="776" width="8.83203125" style="1" customWidth="1"/>
    <col min="777" max="782" width="4.83203125" style="1" bestFit="1" customWidth="1"/>
    <col min="783" max="783" width="4.83203125" style="1" customWidth="1"/>
    <col min="784" max="784" width="2.5" style="1" bestFit="1" customWidth="1"/>
    <col min="785" max="785" width="3.6640625" style="1" bestFit="1" customWidth="1"/>
    <col min="786" max="786" width="4.33203125" style="1" bestFit="1" customWidth="1"/>
    <col min="787" max="791" width="4.83203125" style="1" customWidth="1"/>
    <col min="792" max="792" width="16.33203125" style="1" bestFit="1" customWidth="1"/>
    <col min="793" max="793" width="14" style="1" bestFit="1" customWidth="1"/>
    <col min="794" max="795" width="8.83203125" style="1" customWidth="1"/>
    <col min="796" max="796" width="4.6640625" style="1" customWidth="1"/>
    <col min="797" max="797" width="4.1640625" style="1" customWidth="1"/>
    <col min="798" max="798" width="5.83203125" style="1" customWidth="1"/>
    <col min="799" max="1032" width="8.83203125" style="1" customWidth="1"/>
    <col min="1033" max="1038" width="4.83203125" style="1" bestFit="1" customWidth="1"/>
    <col min="1039" max="1039" width="4.83203125" style="1" customWidth="1"/>
    <col min="1040" max="1040" width="2.5" style="1" bestFit="1" customWidth="1"/>
    <col min="1041" max="1041" width="3.6640625" style="1" bestFit="1" customWidth="1"/>
    <col min="1042" max="1042" width="4.33203125" style="1" bestFit="1" customWidth="1"/>
    <col min="1043" max="1047" width="4.83203125" style="1" customWidth="1"/>
    <col min="1048" max="1048" width="16.33203125" style="1" bestFit="1" customWidth="1"/>
    <col min="1049" max="1049" width="14" style="1" bestFit="1" customWidth="1"/>
    <col min="1050" max="1051" width="8.83203125" style="1" customWidth="1"/>
    <col min="1052" max="1052" width="4.6640625" style="1" customWidth="1"/>
    <col min="1053" max="1053" width="4.1640625" style="1" customWidth="1"/>
    <col min="1054" max="1054" width="5.83203125" style="1" customWidth="1"/>
    <col min="1055" max="1288" width="8.83203125" style="1" customWidth="1"/>
    <col min="1289" max="1294" width="4.83203125" style="1" bestFit="1" customWidth="1"/>
    <col min="1295" max="1295" width="4.83203125" style="1" customWidth="1"/>
    <col min="1296" max="1296" width="2.5" style="1" bestFit="1" customWidth="1"/>
    <col min="1297" max="1297" width="3.6640625" style="1" bestFit="1" customWidth="1"/>
    <col min="1298" max="1298" width="4.33203125" style="1" bestFit="1" customWidth="1"/>
    <col min="1299" max="1303" width="4.83203125" style="1" customWidth="1"/>
    <col min="1304" max="1304" width="16.33203125" style="1" bestFit="1" customWidth="1"/>
    <col min="1305" max="1305" width="14" style="1" bestFit="1" customWidth="1"/>
    <col min="1306" max="1307" width="8.83203125" style="1" customWidth="1"/>
    <col min="1308" max="1308" width="4.6640625" style="1" customWidth="1"/>
    <col min="1309" max="1309" width="4.1640625" style="1" customWidth="1"/>
    <col min="1310" max="1310" width="5.83203125" style="1" customWidth="1"/>
    <col min="1311" max="1544" width="8.83203125" style="1" customWidth="1"/>
    <col min="1545" max="1550" width="4.83203125" style="1" bestFit="1" customWidth="1"/>
    <col min="1551" max="1551" width="4.83203125" style="1" customWidth="1"/>
    <col min="1552" max="1552" width="2.5" style="1" bestFit="1" customWidth="1"/>
    <col min="1553" max="1553" width="3.6640625" style="1" bestFit="1" customWidth="1"/>
    <col min="1554" max="1554" width="4.33203125" style="1" bestFit="1" customWidth="1"/>
    <col min="1555" max="1559" width="4.83203125" style="1" customWidth="1"/>
    <col min="1560" max="1560" width="16.33203125" style="1" bestFit="1" customWidth="1"/>
    <col min="1561" max="1561" width="14" style="1" bestFit="1" customWidth="1"/>
    <col min="1562" max="1563" width="8.83203125" style="1" customWidth="1"/>
    <col min="1564" max="1564" width="4.6640625" style="1" customWidth="1"/>
    <col min="1565" max="1565" width="4.1640625" style="1" customWidth="1"/>
    <col min="1566" max="1566" width="5.83203125" style="1" customWidth="1"/>
    <col min="1567" max="1800" width="8.83203125" style="1" customWidth="1"/>
    <col min="1801" max="1806" width="4.83203125" style="1" bestFit="1" customWidth="1"/>
    <col min="1807" max="1807" width="4.83203125" style="1" customWidth="1"/>
    <col min="1808" max="1808" width="2.5" style="1" bestFit="1" customWidth="1"/>
    <col min="1809" max="1809" width="3.6640625" style="1" bestFit="1" customWidth="1"/>
    <col min="1810" max="1810" width="4.33203125" style="1" bestFit="1" customWidth="1"/>
    <col min="1811" max="1815" width="4.83203125" style="1" customWidth="1"/>
    <col min="1816" max="1816" width="16.33203125" style="1" bestFit="1" customWidth="1"/>
    <col min="1817" max="1817" width="14" style="1" bestFit="1" customWidth="1"/>
    <col min="1818" max="1819" width="8.83203125" style="1" customWidth="1"/>
    <col min="1820" max="1820" width="4.6640625" style="1" customWidth="1"/>
    <col min="1821" max="1821" width="4.1640625" style="1" customWidth="1"/>
    <col min="1822" max="1822" width="5.83203125" style="1" customWidth="1"/>
    <col min="1823" max="2056" width="8.83203125" style="1" customWidth="1"/>
    <col min="2057" max="2062" width="4.83203125" style="1" bestFit="1" customWidth="1"/>
    <col min="2063" max="2063" width="4.83203125" style="1" customWidth="1"/>
    <col min="2064" max="2064" width="2.5" style="1" bestFit="1" customWidth="1"/>
    <col min="2065" max="2065" width="3.6640625" style="1" bestFit="1" customWidth="1"/>
    <col min="2066" max="2066" width="4.33203125" style="1" bestFit="1" customWidth="1"/>
    <col min="2067" max="2071" width="4.83203125" style="1" customWidth="1"/>
    <col min="2072" max="2072" width="16.33203125" style="1" bestFit="1" customWidth="1"/>
    <col min="2073" max="2073" width="14" style="1" bestFit="1" customWidth="1"/>
    <col min="2074" max="2075" width="8.83203125" style="1" customWidth="1"/>
    <col min="2076" max="2076" width="4.6640625" style="1" customWidth="1"/>
    <col min="2077" max="2077" width="4.1640625" style="1" customWidth="1"/>
    <col min="2078" max="2078" width="5.83203125" style="1" customWidth="1"/>
    <col min="2079" max="2312" width="8.83203125" style="1" customWidth="1"/>
    <col min="2313" max="2318" width="4.83203125" style="1" bestFit="1" customWidth="1"/>
    <col min="2319" max="2319" width="4.83203125" style="1" customWidth="1"/>
    <col min="2320" max="2320" width="2.5" style="1" bestFit="1" customWidth="1"/>
    <col min="2321" max="2321" width="3.6640625" style="1" bestFit="1" customWidth="1"/>
    <col min="2322" max="2322" width="4.33203125" style="1" bestFit="1" customWidth="1"/>
    <col min="2323" max="2327" width="4.83203125" style="1" customWidth="1"/>
    <col min="2328" max="2328" width="16.33203125" style="1" bestFit="1" customWidth="1"/>
    <col min="2329" max="2329" width="14" style="1" bestFit="1" customWidth="1"/>
    <col min="2330" max="2331" width="8.83203125" style="1" customWidth="1"/>
    <col min="2332" max="2332" width="4.6640625" style="1" customWidth="1"/>
    <col min="2333" max="2333" width="4.1640625" style="1" customWidth="1"/>
    <col min="2334" max="2334" width="5.83203125" style="1" customWidth="1"/>
    <col min="2335" max="2568" width="8.83203125" style="1" customWidth="1"/>
    <col min="2569" max="2574" width="4.83203125" style="1" bestFit="1" customWidth="1"/>
    <col min="2575" max="2575" width="4.83203125" style="1" customWidth="1"/>
    <col min="2576" max="2576" width="2.5" style="1" bestFit="1" customWidth="1"/>
    <col min="2577" max="2577" width="3.6640625" style="1" bestFit="1" customWidth="1"/>
    <col min="2578" max="2578" width="4.33203125" style="1" bestFit="1" customWidth="1"/>
    <col min="2579" max="2583" width="4.83203125" style="1" customWidth="1"/>
    <col min="2584" max="2584" width="16.33203125" style="1" bestFit="1" customWidth="1"/>
    <col min="2585" max="2585" width="14" style="1" bestFit="1" customWidth="1"/>
    <col min="2586" max="2587" width="8.83203125" style="1" customWidth="1"/>
    <col min="2588" max="2588" width="4.6640625" style="1" customWidth="1"/>
    <col min="2589" max="2589" width="4.1640625" style="1" customWidth="1"/>
    <col min="2590" max="2590" width="5.83203125" style="1" customWidth="1"/>
    <col min="2591" max="2824" width="8.83203125" style="1" customWidth="1"/>
    <col min="2825" max="2830" width="4.83203125" style="1" bestFit="1" customWidth="1"/>
    <col min="2831" max="2831" width="4.83203125" style="1" customWidth="1"/>
    <col min="2832" max="2832" width="2.5" style="1" bestFit="1" customWidth="1"/>
    <col min="2833" max="2833" width="3.6640625" style="1" bestFit="1" customWidth="1"/>
    <col min="2834" max="2834" width="4.33203125" style="1" bestFit="1" customWidth="1"/>
    <col min="2835" max="2839" width="4.83203125" style="1" customWidth="1"/>
    <col min="2840" max="2840" width="16.33203125" style="1" bestFit="1" customWidth="1"/>
    <col min="2841" max="2841" width="14" style="1" bestFit="1" customWidth="1"/>
    <col min="2842" max="2843" width="8.83203125" style="1" customWidth="1"/>
    <col min="2844" max="2844" width="4.6640625" style="1" customWidth="1"/>
    <col min="2845" max="2845" width="4.1640625" style="1" customWidth="1"/>
    <col min="2846" max="2846" width="5.83203125" style="1" customWidth="1"/>
    <col min="2847" max="3080" width="8.83203125" style="1" customWidth="1"/>
    <col min="3081" max="3086" width="4.83203125" style="1" bestFit="1" customWidth="1"/>
    <col min="3087" max="3087" width="4.83203125" style="1" customWidth="1"/>
    <col min="3088" max="3088" width="2.5" style="1" bestFit="1" customWidth="1"/>
    <col min="3089" max="3089" width="3.6640625" style="1" bestFit="1" customWidth="1"/>
    <col min="3090" max="3090" width="4.33203125" style="1" bestFit="1" customWidth="1"/>
    <col min="3091" max="3095" width="4.83203125" style="1" customWidth="1"/>
    <col min="3096" max="3096" width="16.33203125" style="1" bestFit="1" customWidth="1"/>
    <col min="3097" max="3097" width="14" style="1" bestFit="1" customWidth="1"/>
    <col min="3098" max="3099" width="8.83203125" style="1" customWidth="1"/>
    <col min="3100" max="3100" width="4.6640625" style="1" customWidth="1"/>
    <col min="3101" max="3101" width="4.1640625" style="1" customWidth="1"/>
    <col min="3102" max="3102" width="5.83203125" style="1" customWidth="1"/>
    <col min="3103" max="3336" width="8.83203125" style="1" customWidth="1"/>
    <col min="3337" max="3342" width="4.83203125" style="1" bestFit="1" customWidth="1"/>
    <col min="3343" max="3343" width="4.83203125" style="1" customWidth="1"/>
    <col min="3344" max="3344" width="2.5" style="1" bestFit="1" customWidth="1"/>
    <col min="3345" max="3345" width="3.6640625" style="1" bestFit="1" customWidth="1"/>
    <col min="3346" max="3346" width="4.33203125" style="1" bestFit="1" customWidth="1"/>
    <col min="3347" max="3351" width="4.83203125" style="1" customWidth="1"/>
    <col min="3352" max="3352" width="16.33203125" style="1" bestFit="1" customWidth="1"/>
    <col min="3353" max="3353" width="14" style="1" bestFit="1" customWidth="1"/>
    <col min="3354" max="3355" width="8.83203125" style="1" customWidth="1"/>
    <col min="3356" max="3356" width="4.6640625" style="1" customWidth="1"/>
    <col min="3357" max="3357" width="4.1640625" style="1" customWidth="1"/>
    <col min="3358" max="3358" width="5.83203125" style="1" customWidth="1"/>
    <col min="3359" max="3592" width="8.83203125" style="1" customWidth="1"/>
    <col min="3593" max="3598" width="4.83203125" style="1" bestFit="1" customWidth="1"/>
    <col min="3599" max="3599" width="4.83203125" style="1" customWidth="1"/>
    <col min="3600" max="3600" width="2.5" style="1" bestFit="1" customWidth="1"/>
    <col min="3601" max="3601" width="3.6640625" style="1" bestFit="1" customWidth="1"/>
    <col min="3602" max="3602" width="4.33203125" style="1" bestFit="1" customWidth="1"/>
    <col min="3603" max="3607" width="4.83203125" style="1" customWidth="1"/>
    <col min="3608" max="3608" width="16.33203125" style="1" bestFit="1" customWidth="1"/>
    <col min="3609" max="3609" width="14" style="1" bestFit="1" customWidth="1"/>
    <col min="3610" max="3611" width="8.83203125" style="1" customWidth="1"/>
    <col min="3612" max="3612" width="4.6640625" style="1" customWidth="1"/>
    <col min="3613" max="3613" width="4.1640625" style="1" customWidth="1"/>
    <col min="3614" max="3614" width="5.83203125" style="1" customWidth="1"/>
    <col min="3615" max="3848" width="8.83203125" style="1" customWidth="1"/>
    <col min="3849" max="3854" width="4.83203125" style="1" bestFit="1" customWidth="1"/>
    <col min="3855" max="3855" width="4.83203125" style="1" customWidth="1"/>
    <col min="3856" max="3856" width="2.5" style="1" bestFit="1" customWidth="1"/>
    <col min="3857" max="3857" width="3.6640625" style="1" bestFit="1" customWidth="1"/>
    <col min="3858" max="3858" width="4.33203125" style="1" bestFit="1" customWidth="1"/>
    <col min="3859" max="3863" width="4.83203125" style="1" customWidth="1"/>
    <col min="3864" max="3864" width="16.33203125" style="1" bestFit="1" customWidth="1"/>
    <col min="3865" max="3865" width="14" style="1" bestFit="1" customWidth="1"/>
    <col min="3866" max="3867" width="8.83203125" style="1" customWidth="1"/>
    <col min="3868" max="3868" width="4.6640625" style="1" customWidth="1"/>
    <col min="3869" max="3869" width="4.1640625" style="1" customWidth="1"/>
    <col min="3870" max="3870" width="5.83203125" style="1" customWidth="1"/>
    <col min="3871" max="4104" width="8.83203125" style="1" customWidth="1"/>
    <col min="4105" max="4110" width="4.83203125" style="1" bestFit="1" customWidth="1"/>
    <col min="4111" max="4111" width="4.83203125" style="1" customWidth="1"/>
    <col min="4112" max="4112" width="2.5" style="1" bestFit="1" customWidth="1"/>
    <col min="4113" max="4113" width="3.6640625" style="1" bestFit="1" customWidth="1"/>
    <col min="4114" max="4114" width="4.33203125" style="1" bestFit="1" customWidth="1"/>
    <col min="4115" max="4119" width="4.83203125" style="1" customWidth="1"/>
    <col min="4120" max="4120" width="16.33203125" style="1" bestFit="1" customWidth="1"/>
    <col min="4121" max="4121" width="14" style="1" bestFit="1" customWidth="1"/>
    <col min="4122" max="4123" width="8.83203125" style="1" customWidth="1"/>
    <col min="4124" max="4124" width="4.6640625" style="1" customWidth="1"/>
    <col min="4125" max="4125" width="4.1640625" style="1" customWidth="1"/>
    <col min="4126" max="4126" width="5.83203125" style="1" customWidth="1"/>
    <col min="4127" max="4360" width="8.83203125" style="1" customWidth="1"/>
    <col min="4361" max="4366" width="4.83203125" style="1" bestFit="1" customWidth="1"/>
    <col min="4367" max="4367" width="4.83203125" style="1" customWidth="1"/>
    <col min="4368" max="4368" width="2.5" style="1" bestFit="1" customWidth="1"/>
    <col min="4369" max="4369" width="3.6640625" style="1" bestFit="1" customWidth="1"/>
    <col min="4370" max="4370" width="4.33203125" style="1" bestFit="1" customWidth="1"/>
    <col min="4371" max="4375" width="4.83203125" style="1" customWidth="1"/>
    <col min="4376" max="4376" width="16.33203125" style="1" bestFit="1" customWidth="1"/>
    <col min="4377" max="4377" width="14" style="1" bestFit="1" customWidth="1"/>
    <col min="4378" max="4379" width="8.83203125" style="1" customWidth="1"/>
    <col min="4380" max="4380" width="4.6640625" style="1" customWidth="1"/>
    <col min="4381" max="4381" width="4.1640625" style="1" customWidth="1"/>
    <col min="4382" max="4382" width="5.83203125" style="1" customWidth="1"/>
    <col min="4383" max="4616" width="8.83203125" style="1" customWidth="1"/>
    <col min="4617" max="4622" width="4.83203125" style="1" bestFit="1" customWidth="1"/>
    <col min="4623" max="4623" width="4.83203125" style="1" customWidth="1"/>
    <col min="4624" max="4624" width="2.5" style="1" bestFit="1" customWidth="1"/>
    <col min="4625" max="4625" width="3.6640625" style="1" bestFit="1" customWidth="1"/>
    <col min="4626" max="4626" width="4.33203125" style="1" bestFit="1" customWidth="1"/>
    <col min="4627" max="4631" width="4.83203125" style="1" customWidth="1"/>
    <col min="4632" max="4632" width="16.33203125" style="1" bestFit="1" customWidth="1"/>
    <col min="4633" max="4633" width="14" style="1" bestFit="1" customWidth="1"/>
    <col min="4634" max="4635" width="8.83203125" style="1" customWidth="1"/>
    <col min="4636" max="4636" width="4.6640625" style="1" customWidth="1"/>
    <col min="4637" max="4637" width="4.1640625" style="1" customWidth="1"/>
    <col min="4638" max="4638" width="5.83203125" style="1" customWidth="1"/>
    <col min="4639" max="4872" width="8.83203125" style="1" customWidth="1"/>
    <col min="4873" max="4878" width="4.83203125" style="1" bestFit="1" customWidth="1"/>
    <col min="4879" max="4879" width="4.83203125" style="1" customWidth="1"/>
    <col min="4880" max="4880" width="2.5" style="1" bestFit="1" customWidth="1"/>
    <col min="4881" max="4881" width="3.6640625" style="1" bestFit="1" customWidth="1"/>
    <col min="4882" max="4882" width="4.33203125" style="1" bestFit="1" customWidth="1"/>
    <col min="4883" max="4887" width="4.83203125" style="1" customWidth="1"/>
    <col min="4888" max="4888" width="16.33203125" style="1" bestFit="1" customWidth="1"/>
    <col min="4889" max="4889" width="14" style="1" bestFit="1" customWidth="1"/>
    <col min="4890" max="4891" width="8.83203125" style="1" customWidth="1"/>
    <col min="4892" max="4892" width="4.6640625" style="1" customWidth="1"/>
    <col min="4893" max="4893" width="4.1640625" style="1" customWidth="1"/>
    <col min="4894" max="4894" width="5.83203125" style="1" customWidth="1"/>
    <col min="4895" max="5128" width="8.83203125" style="1" customWidth="1"/>
    <col min="5129" max="5134" width="4.83203125" style="1" bestFit="1" customWidth="1"/>
    <col min="5135" max="5135" width="4.83203125" style="1" customWidth="1"/>
    <col min="5136" max="5136" width="2.5" style="1" bestFit="1" customWidth="1"/>
    <col min="5137" max="5137" width="3.6640625" style="1" bestFit="1" customWidth="1"/>
    <col min="5138" max="5138" width="4.33203125" style="1" bestFit="1" customWidth="1"/>
    <col min="5139" max="5143" width="4.83203125" style="1" customWidth="1"/>
    <col min="5144" max="5144" width="16.33203125" style="1" bestFit="1" customWidth="1"/>
    <col min="5145" max="5145" width="14" style="1" bestFit="1" customWidth="1"/>
    <col min="5146" max="5147" width="8.83203125" style="1" customWidth="1"/>
    <col min="5148" max="5148" width="4.6640625" style="1" customWidth="1"/>
    <col min="5149" max="5149" width="4.1640625" style="1" customWidth="1"/>
    <col min="5150" max="5150" width="5.83203125" style="1" customWidth="1"/>
    <col min="5151" max="5384" width="8.83203125" style="1" customWidth="1"/>
    <col min="5385" max="5390" width="4.83203125" style="1" bestFit="1" customWidth="1"/>
    <col min="5391" max="5391" width="4.83203125" style="1" customWidth="1"/>
    <col min="5392" max="5392" width="2.5" style="1" bestFit="1" customWidth="1"/>
    <col min="5393" max="5393" width="3.6640625" style="1" bestFit="1" customWidth="1"/>
    <col min="5394" max="5394" width="4.33203125" style="1" bestFit="1" customWidth="1"/>
    <col min="5395" max="5399" width="4.83203125" style="1" customWidth="1"/>
    <col min="5400" max="5400" width="16.33203125" style="1" bestFit="1" customWidth="1"/>
    <col min="5401" max="5401" width="14" style="1" bestFit="1" customWidth="1"/>
    <col min="5402" max="5403" width="8.83203125" style="1" customWidth="1"/>
    <col min="5404" max="5404" width="4.6640625" style="1" customWidth="1"/>
    <col min="5405" max="5405" width="4.1640625" style="1" customWidth="1"/>
    <col min="5406" max="5406" width="5.83203125" style="1" customWidth="1"/>
    <col min="5407" max="5640" width="8.83203125" style="1" customWidth="1"/>
    <col min="5641" max="5646" width="4.83203125" style="1" bestFit="1" customWidth="1"/>
    <col min="5647" max="5647" width="4.83203125" style="1" customWidth="1"/>
    <col min="5648" max="5648" width="2.5" style="1" bestFit="1" customWidth="1"/>
    <col min="5649" max="5649" width="3.6640625" style="1" bestFit="1" customWidth="1"/>
    <col min="5650" max="5650" width="4.33203125" style="1" bestFit="1" customWidth="1"/>
    <col min="5651" max="5655" width="4.83203125" style="1" customWidth="1"/>
    <col min="5656" max="5656" width="16.33203125" style="1" bestFit="1" customWidth="1"/>
    <col min="5657" max="5657" width="14" style="1" bestFit="1" customWidth="1"/>
    <col min="5658" max="5659" width="8.83203125" style="1" customWidth="1"/>
    <col min="5660" max="5660" width="4.6640625" style="1" customWidth="1"/>
    <col min="5661" max="5661" width="4.1640625" style="1" customWidth="1"/>
    <col min="5662" max="5662" width="5.83203125" style="1" customWidth="1"/>
    <col min="5663" max="5896" width="8.83203125" style="1" customWidth="1"/>
    <col min="5897" max="5902" width="4.83203125" style="1" bestFit="1" customWidth="1"/>
    <col min="5903" max="5903" width="4.83203125" style="1" customWidth="1"/>
    <col min="5904" max="5904" width="2.5" style="1" bestFit="1" customWidth="1"/>
    <col min="5905" max="5905" width="3.6640625" style="1" bestFit="1" customWidth="1"/>
    <col min="5906" max="5906" width="4.33203125" style="1" bestFit="1" customWidth="1"/>
    <col min="5907" max="5911" width="4.83203125" style="1" customWidth="1"/>
    <col min="5912" max="5912" width="16.33203125" style="1" bestFit="1" customWidth="1"/>
    <col min="5913" max="5913" width="14" style="1" bestFit="1" customWidth="1"/>
    <col min="5914" max="5915" width="8.83203125" style="1" customWidth="1"/>
    <col min="5916" max="5916" width="4.6640625" style="1" customWidth="1"/>
    <col min="5917" max="5917" width="4.1640625" style="1" customWidth="1"/>
    <col min="5918" max="5918" width="5.83203125" style="1" customWidth="1"/>
    <col min="5919" max="6152" width="8.83203125" style="1" customWidth="1"/>
    <col min="6153" max="6158" width="4.83203125" style="1" bestFit="1" customWidth="1"/>
    <col min="6159" max="6159" width="4.83203125" style="1" customWidth="1"/>
    <col min="6160" max="6160" width="2.5" style="1" bestFit="1" customWidth="1"/>
    <col min="6161" max="6161" width="3.6640625" style="1" bestFit="1" customWidth="1"/>
    <col min="6162" max="6162" width="4.33203125" style="1" bestFit="1" customWidth="1"/>
    <col min="6163" max="6167" width="4.83203125" style="1" customWidth="1"/>
    <col min="6168" max="6168" width="16.33203125" style="1" bestFit="1" customWidth="1"/>
    <col min="6169" max="6169" width="14" style="1" bestFit="1" customWidth="1"/>
    <col min="6170" max="6171" width="8.83203125" style="1" customWidth="1"/>
    <col min="6172" max="6172" width="4.6640625" style="1" customWidth="1"/>
    <col min="6173" max="6173" width="4.1640625" style="1" customWidth="1"/>
    <col min="6174" max="6174" width="5.83203125" style="1" customWidth="1"/>
    <col min="6175" max="6408" width="8.83203125" style="1" customWidth="1"/>
    <col min="6409" max="6414" width="4.83203125" style="1" bestFit="1" customWidth="1"/>
    <col min="6415" max="6415" width="4.83203125" style="1" customWidth="1"/>
    <col min="6416" max="6416" width="2.5" style="1" bestFit="1" customWidth="1"/>
    <col min="6417" max="6417" width="3.6640625" style="1" bestFit="1" customWidth="1"/>
    <col min="6418" max="6418" width="4.33203125" style="1" bestFit="1" customWidth="1"/>
    <col min="6419" max="6423" width="4.83203125" style="1" customWidth="1"/>
    <col min="6424" max="6424" width="16.33203125" style="1" bestFit="1" customWidth="1"/>
    <col min="6425" max="6425" width="14" style="1" bestFit="1" customWidth="1"/>
    <col min="6426" max="6427" width="8.83203125" style="1" customWidth="1"/>
    <col min="6428" max="6428" width="4.6640625" style="1" customWidth="1"/>
    <col min="6429" max="6429" width="4.1640625" style="1" customWidth="1"/>
    <col min="6430" max="6430" width="5.83203125" style="1" customWidth="1"/>
    <col min="6431" max="6664" width="8.83203125" style="1" customWidth="1"/>
    <col min="6665" max="6670" width="4.83203125" style="1" bestFit="1" customWidth="1"/>
    <col min="6671" max="6671" width="4.83203125" style="1" customWidth="1"/>
    <col min="6672" max="6672" width="2.5" style="1" bestFit="1" customWidth="1"/>
    <col min="6673" max="6673" width="3.6640625" style="1" bestFit="1" customWidth="1"/>
    <col min="6674" max="6674" width="4.33203125" style="1" bestFit="1" customWidth="1"/>
    <col min="6675" max="6679" width="4.83203125" style="1" customWidth="1"/>
    <col min="6680" max="6680" width="16.33203125" style="1" bestFit="1" customWidth="1"/>
    <col min="6681" max="6681" width="14" style="1" bestFit="1" customWidth="1"/>
    <col min="6682" max="6683" width="8.83203125" style="1" customWidth="1"/>
    <col min="6684" max="6684" width="4.6640625" style="1" customWidth="1"/>
    <col min="6685" max="6685" width="4.1640625" style="1" customWidth="1"/>
    <col min="6686" max="6686" width="5.83203125" style="1" customWidth="1"/>
    <col min="6687" max="6920" width="8.83203125" style="1" customWidth="1"/>
    <col min="6921" max="6926" width="4.83203125" style="1" bestFit="1" customWidth="1"/>
    <col min="6927" max="6927" width="4.83203125" style="1" customWidth="1"/>
    <col min="6928" max="6928" width="2.5" style="1" bestFit="1" customWidth="1"/>
    <col min="6929" max="6929" width="3.6640625" style="1" bestFit="1" customWidth="1"/>
    <col min="6930" max="6930" width="4.33203125" style="1" bestFit="1" customWidth="1"/>
    <col min="6931" max="6935" width="4.83203125" style="1" customWidth="1"/>
    <col min="6936" max="6936" width="16.33203125" style="1" bestFit="1" customWidth="1"/>
    <col min="6937" max="6937" width="14" style="1" bestFit="1" customWidth="1"/>
    <col min="6938" max="6939" width="8.83203125" style="1" customWidth="1"/>
    <col min="6940" max="6940" width="4.6640625" style="1" customWidth="1"/>
    <col min="6941" max="6941" width="4.1640625" style="1" customWidth="1"/>
    <col min="6942" max="6942" width="5.83203125" style="1" customWidth="1"/>
    <col min="6943" max="7176" width="8.83203125" style="1" customWidth="1"/>
    <col min="7177" max="7182" width="4.83203125" style="1" bestFit="1" customWidth="1"/>
    <col min="7183" max="7183" width="4.83203125" style="1" customWidth="1"/>
    <col min="7184" max="7184" width="2.5" style="1" bestFit="1" customWidth="1"/>
    <col min="7185" max="7185" width="3.6640625" style="1" bestFit="1" customWidth="1"/>
    <col min="7186" max="7186" width="4.33203125" style="1" bestFit="1" customWidth="1"/>
    <col min="7187" max="7191" width="4.83203125" style="1" customWidth="1"/>
    <col min="7192" max="7192" width="16.33203125" style="1" bestFit="1" customWidth="1"/>
    <col min="7193" max="7193" width="14" style="1" bestFit="1" customWidth="1"/>
    <col min="7194" max="7195" width="8.83203125" style="1" customWidth="1"/>
    <col min="7196" max="7196" width="4.6640625" style="1" customWidth="1"/>
    <col min="7197" max="7197" width="4.1640625" style="1" customWidth="1"/>
    <col min="7198" max="7198" width="5.83203125" style="1" customWidth="1"/>
    <col min="7199" max="7432" width="8.83203125" style="1" customWidth="1"/>
    <col min="7433" max="7438" width="4.83203125" style="1" bestFit="1" customWidth="1"/>
    <col min="7439" max="7439" width="4.83203125" style="1" customWidth="1"/>
    <col min="7440" max="7440" width="2.5" style="1" bestFit="1" customWidth="1"/>
    <col min="7441" max="7441" width="3.6640625" style="1" bestFit="1" customWidth="1"/>
    <col min="7442" max="7442" width="4.33203125" style="1" bestFit="1" customWidth="1"/>
    <col min="7443" max="7447" width="4.83203125" style="1" customWidth="1"/>
    <col min="7448" max="7448" width="16.33203125" style="1" bestFit="1" customWidth="1"/>
    <col min="7449" max="7449" width="14" style="1" bestFit="1" customWidth="1"/>
    <col min="7450" max="7451" width="8.83203125" style="1" customWidth="1"/>
    <col min="7452" max="7452" width="4.6640625" style="1" customWidth="1"/>
    <col min="7453" max="7453" width="4.1640625" style="1" customWidth="1"/>
    <col min="7454" max="7454" width="5.83203125" style="1" customWidth="1"/>
    <col min="7455" max="7688" width="8.83203125" style="1" customWidth="1"/>
    <col min="7689" max="7694" width="4.83203125" style="1" bestFit="1" customWidth="1"/>
    <col min="7695" max="7695" width="4.83203125" style="1" customWidth="1"/>
    <col min="7696" max="7696" width="2.5" style="1" bestFit="1" customWidth="1"/>
    <col min="7697" max="7697" width="3.6640625" style="1" bestFit="1" customWidth="1"/>
    <col min="7698" max="7698" width="4.33203125" style="1" bestFit="1" customWidth="1"/>
    <col min="7699" max="7703" width="4.83203125" style="1" customWidth="1"/>
    <col min="7704" max="7704" width="16.33203125" style="1" bestFit="1" customWidth="1"/>
    <col min="7705" max="7705" width="14" style="1" bestFit="1" customWidth="1"/>
    <col min="7706" max="7707" width="8.83203125" style="1" customWidth="1"/>
    <col min="7708" max="7708" width="4.6640625" style="1" customWidth="1"/>
    <col min="7709" max="7709" width="4.1640625" style="1" customWidth="1"/>
    <col min="7710" max="7710" width="5.83203125" style="1" customWidth="1"/>
    <col min="7711" max="7944" width="8.83203125" style="1" customWidth="1"/>
    <col min="7945" max="7950" width="4.83203125" style="1" bestFit="1" customWidth="1"/>
    <col min="7951" max="7951" width="4.83203125" style="1" customWidth="1"/>
    <col min="7952" max="7952" width="2.5" style="1" bestFit="1" customWidth="1"/>
    <col min="7953" max="7953" width="3.6640625" style="1" bestFit="1" customWidth="1"/>
    <col min="7954" max="7954" width="4.33203125" style="1" bestFit="1" customWidth="1"/>
    <col min="7955" max="7959" width="4.83203125" style="1" customWidth="1"/>
    <col min="7960" max="7960" width="16.33203125" style="1" bestFit="1" customWidth="1"/>
    <col min="7961" max="7961" width="14" style="1" bestFit="1" customWidth="1"/>
    <col min="7962" max="7963" width="8.83203125" style="1" customWidth="1"/>
    <col min="7964" max="7964" width="4.6640625" style="1" customWidth="1"/>
    <col min="7965" max="7965" width="4.1640625" style="1" customWidth="1"/>
    <col min="7966" max="7966" width="5.83203125" style="1" customWidth="1"/>
    <col min="7967" max="8200" width="8.83203125" style="1" customWidth="1"/>
    <col min="8201" max="8206" width="4.83203125" style="1" bestFit="1" customWidth="1"/>
    <col min="8207" max="8207" width="4.83203125" style="1" customWidth="1"/>
    <col min="8208" max="8208" width="2.5" style="1" bestFit="1" customWidth="1"/>
    <col min="8209" max="8209" width="3.6640625" style="1" bestFit="1" customWidth="1"/>
    <col min="8210" max="8210" width="4.33203125" style="1" bestFit="1" customWidth="1"/>
    <col min="8211" max="8215" width="4.83203125" style="1" customWidth="1"/>
    <col min="8216" max="8216" width="16.33203125" style="1" bestFit="1" customWidth="1"/>
    <col min="8217" max="8217" width="14" style="1" bestFit="1" customWidth="1"/>
    <col min="8218" max="8219" width="8.83203125" style="1" customWidth="1"/>
    <col min="8220" max="8220" width="4.6640625" style="1" customWidth="1"/>
    <col min="8221" max="8221" width="4.1640625" style="1" customWidth="1"/>
    <col min="8222" max="8222" width="5.83203125" style="1" customWidth="1"/>
    <col min="8223" max="8456" width="8.83203125" style="1" customWidth="1"/>
    <col min="8457" max="8462" width="4.83203125" style="1" bestFit="1" customWidth="1"/>
    <col min="8463" max="8463" width="4.83203125" style="1" customWidth="1"/>
    <col min="8464" max="8464" width="2.5" style="1" bestFit="1" customWidth="1"/>
    <col min="8465" max="8465" width="3.6640625" style="1" bestFit="1" customWidth="1"/>
    <col min="8466" max="8466" width="4.33203125" style="1" bestFit="1" customWidth="1"/>
    <col min="8467" max="8471" width="4.83203125" style="1" customWidth="1"/>
    <col min="8472" max="8472" width="16.33203125" style="1" bestFit="1" customWidth="1"/>
    <col min="8473" max="8473" width="14" style="1" bestFit="1" customWidth="1"/>
    <col min="8474" max="8475" width="8.83203125" style="1" customWidth="1"/>
    <col min="8476" max="8476" width="4.6640625" style="1" customWidth="1"/>
    <col min="8477" max="8477" width="4.1640625" style="1" customWidth="1"/>
    <col min="8478" max="8478" width="5.83203125" style="1" customWidth="1"/>
    <col min="8479" max="8712" width="8.83203125" style="1" customWidth="1"/>
    <col min="8713" max="8718" width="4.83203125" style="1" bestFit="1" customWidth="1"/>
    <col min="8719" max="8719" width="4.83203125" style="1" customWidth="1"/>
    <col min="8720" max="8720" width="2.5" style="1" bestFit="1" customWidth="1"/>
    <col min="8721" max="8721" width="3.6640625" style="1" bestFit="1" customWidth="1"/>
    <col min="8722" max="8722" width="4.33203125" style="1" bestFit="1" customWidth="1"/>
    <col min="8723" max="8727" width="4.83203125" style="1" customWidth="1"/>
    <col min="8728" max="8728" width="16.33203125" style="1" bestFit="1" customWidth="1"/>
    <col min="8729" max="8729" width="14" style="1" bestFit="1" customWidth="1"/>
    <col min="8730" max="8731" width="8.83203125" style="1" customWidth="1"/>
    <col min="8732" max="8732" width="4.6640625" style="1" customWidth="1"/>
    <col min="8733" max="8733" width="4.1640625" style="1" customWidth="1"/>
    <col min="8734" max="8734" width="5.83203125" style="1" customWidth="1"/>
    <col min="8735" max="8968" width="8.83203125" style="1" customWidth="1"/>
    <col min="8969" max="8974" width="4.83203125" style="1" bestFit="1" customWidth="1"/>
    <col min="8975" max="8975" width="4.83203125" style="1" customWidth="1"/>
    <col min="8976" max="8976" width="2.5" style="1" bestFit="1" customWidth="1"/>
    <col min="8977" max="8977" width="3.6640625" style="1" bestFit="1" customWidth="1"/>
    <col min="8978" max="8978" width="4.33203125" style="1" bestFit="1" customWidth="1"/>
    <col min="8979" max="8983" width="4.83203125" style="1" customWidth="1"/>
    <col min="8984" max="8984" width="16.33203125" style="1" bestFit="1" customWidth="1"/>
    <col min="8985" max="8985" width="14" style="1" bestFit="1" customWidth="1"/>
    <col min="8986" max="8987" width="8.83203125" style="1" customWidth="1"/>
    <col min="8988" max="8988" width="4.6640625" style="1" customWidth="1"/>
    <col min="8989" max="8989" width="4.1640625" style="1" customWidth="1"/>
    <col min="8990" max="8990" width="5.83203125" style="1" customWidth="1"/>
    <col min="8991" max="9224" width="8.83203125" style="1" customWidth="1"/>
    <col min="9225" max="9230" width="4.83203125" style="1" bestFit="1" customWidth="1"/>
    <col min="9231" max="9231" width="4.83203125" style="1" customWidth="1"/>
    <col min="9232" max="9232" width="2.5" style="1" bestFit="1" customWidth="1"/>
    <col min="9233" max="9233" width="3.6640625" style="1" bestFit="1" customWidth="1"/>
    <col min="9234" max="9234" width="4.33203125" style="1" bestFit="1" customWidth="1"/>
    <col min="9235" max="9239" width="4.83203125" style="1" customWidth="1"/>
    <col min="9240" max="9240" width="16.33203125" style="1" bestFit="1" customWidth="1"/>
    <col min="9241" max="9241" width="14" style="1" bestFit="1" customWidth="1"/>
    <col min="9242" max="9243" width="8.83203125" style="1" customWidth="1"/>
    <col min="9244" max="9244" width="4.6640625" style="1" customWidth="1"/>
    <col min="9245" max="9245" width="4.1640625" style="1" customWidth="1"/>
    <col min="9246" max="9246" width="5.83203125" style="1" customWidth="1"/>
    <col min="9247" max="9480" width="8.83203125" style="1" customWidth="1"/>
    <col min="9481" max="9486" width="4.83203125" style="1" bestFit="1" customWidth="1"/>
    <col min="9487" max="9487" width="4.83203125" style="1" customWidth="1"/>
    <col min="9488" max="9488" width="2.5" style="1" bestFit="1" customWidth="1"/>
    <col min="9489" max="9489" width="3.6640625" style="1" bestFit="1" customWidth="1"/>
    <col min="9490" max="9490" width="4.33203125" style="1" bestFit="1" customWidth="1"/>
    <col min="9491" max="9495" width="4.83203125" style="1" customWidth="1"/>
    <col min="9496" max="9496" width="16.33203125" style="1" bestFit="1" customWidth="1"/>
    <col min="9497" max="9497" width="14" style="1" bestFit="1" customWidth="1"/>
    <col min="9498" max="9499" width="8.83203125" style="1" customWidth="1"/>
    <col min="9500" max="9500" width="4.6640625" style="1" customWidth="1"/>
    <col min="9501" max="9501" width="4.1640625" style="1" customWidth="1"/>
    <col min="9502" max="9502" width="5.83203125" style="1" customWidth="1"/>
    <col min="9503" max="9736" width="8.83203125" style="1" customWidth="1"/>
    <col min="9737" max="9742" width="4.83203125" style="1" bestFit="1" customWidth="1"/>
    <col min="9743" max="9743" width="4.83203125" style="1" customWidth="1"/>
    <col min="9744" max="9744" width="2.5" style="1" bestFit="1" customWidth="1"/>
    <col min="9745" max="9745" width="3.6640625" style="1" bestFit="1" customWidth="1"/>
    <col min="9746" max="9746" width="4.33203125" style="1" bestFit="1" customWidth="1"/>
    <col min="9747" max="9751" width="4.83203125" style="1" customWidth="1"/>
    <col min="9752" max="9752" width="16.33203125" style="1" bestFit="1" customWidth="1"/>
    <col min="9753" max="9753" width="14" style="1" bestFit="1" customWidth="1"/>
    <col min="9754" max="9755" width="8.83203125" style="1" customWidth="1"/>
    <col min="9756" max="9756" width="4.6640625" style="1" customWidth="1"/>
    <col min="9757" max="9757" width="4.1640625" style="1" customWidth="1"/>
    <col min="9758" max="9758" width="5.83203125" style="1" customWidth="1"/>
    <col min="9759" max="9992" width="8.83203125" style="1" customWidth="1"/>
    <col min="9993" max="9998" width="4.83203125" style="1" bestFit="1" customWidth="1"/>
    <col min="9999" max="9999" width="4.83203125" style="1" customWidth="1"/>
    <col min="10000" max="10000" width="2.5" style="1" bestFit="1" customWidth="1"/>
    <col min="10001" max="10001" width="3.6640625" style="1" bestFit="1" customWidth="1"/>
    <col min="10002" max="10002" width="4.33203125" style="1" bestFit="1" customWidth="1"/>
    <col min="10003" max="10007" width="4.83203125" style="1" customWidth="1"/>
    <col min="10008" max="10008" width="16.33203125" style="1" bestFit="1" customWidth="1"/>
    <col min="10009" max="10009" width="14" style="1" bestFit="1" customWidth="1"/>
    <col min="10010" max="10011" width="8.83203125" style="1" customWidth="1"/>
    <col min="10012" max="10012" width="4.6640625" style="1" customWidth="1"/>
    <col min="10013" max="10013" width="4.1640625" style="1" customWidth="1"/>
    <col min="10014" max="10014" width="5.83203125" style="1" customWidth="1"/>
    <col min="10015" max="10248" width="8.83203125" style="1" customWidth="1"/>
    <col min="10249" max="10254" width="4.83203125" style="1" bestFit="1" customWidth="1"/>
    <col min="10255" max="10255" width="4.83203125" style="1" customWidth="1"/>
    <col min="10256" max="10256" width="2.5" style="1" bestFit="1" customWidth="1"/>
    <col min="10257" max="10257" width="3.6640625" style="1" bestFit="1" customWidth="1"/>
    <col min="10258" max="10258" width="4.33203125" style="1" bestFit="1" customWidth="1"/>
    <col min="10259" max="10263" width="4.83203125" style="1" customWidth="1"/>
    <col min="10264" max="10264" width="16.33203125" style="1" bestFit="1" customWidth="1"/>
    <col min="10265" max="10265" width="14" style="1" bestFit="1" customWidth="1"/>
    <col min="10266" max="10267" width="8.83203125" style="1" customWidth="1"/>
    <col min="10268" max="10268" width="4.6640625" style="1" customWidth="1"/>
    <col min="10269" max="10269" width="4.1640625" style="1" customWidth="1"/>
    <col min="10270" max="10270" width="5.83203125" style="1" customWidth="1"/>
    <col min="10271" max="10504" width="8.83203125" style="1" customWidth="1"/>
    <col min="10505" max="10510" width="4.83203125" style="1" bestFit="1" customWidth="1"/>
    <col min="10511" max="10511" width="4.83203125" style="1" customWidth="1"/>
    <col min="10512" max="10512" width="2.5" style="1" bestFit="1" customWidth="1"/>
    <col min="10513" max="10513" width="3.6640625" style="1" bestFit="1" customWidth="1"/>
    <col min="10514" max="10514" width="4.33203125" style="1" bestFit="1" customWidth="1"/>
    <col min="10515" max="10519" width="4.83203125" style="1" customWidth="1"/>
    <col min="10520" max="10520" width="16.33203125" style="1" bestFit="1" customWidth="1"/>
    <col min="10521" max="10521" width="14" style="1" bestFit="1" customWidth="1"/>
    <col min="10522" max="10523" width="8.83203125" style="1" customWidth="1"/>
    <col min="10524" max="10524" width="4.6640625" style="1" customWidth="1"/>
    <col min="10525" max="10525" width="4.1640625" style="1" customWidth="1"/>
    <col min="10526" max="10526" width="5.83203125" style="1" customWidth="1"/>
    <col min="10527" max="10760" width="8.83203125" style="1" customWidth="1"/>
    <col min="10761" max="10766" width="4.83203125" style="1" bestFit="1" customWidth="1"/>
    <col min="10767" max="10767" width="4.83203125" style="1" customWidth="1"/>
    <col min="10768" max="10768" width="2.5" style="1" bestFit="1" customWidth="1"/>
    <col min="10769" max="10769" width="3.6640625" style="1" bestFit="1" customWidth="1"/>
    <col min="10770" max="10770" width="4.33203125" style="1" bestFit="1" customWidth="1"/>
    <col min="10771" max="10775" width="4.83203125" style="1" customWidth="1"/>
    <col min="10776" max="10776" width="16.33203125" style="1" bestFit="1" customWidth="1"/>
    <col min="10777" max="10777" width="14" style="1" bestFit="1" customWidth="1"/>
    <col min="10778" max="10779" width="8.83203125" style="1" customWidth="1"/>
    <col min="10780" max="10780" width="4.6640625" style="1" customWidth="1"/>
    <col min="10781" max="10781" width="4.1640625" style="1" customWidth="1"/>
    <col min="10782" max="10782" width="5.83203125" style="1" customWidth="1"/>
    <col min="10783" max="11016" width="8.83203125" style="1" customWidth="1"/>
    <col min="11017" max="11022" width="4.83203125" style="1" bestFit="1" customWidth="1"/>
    <col min="11023" max="11023" width="4.83203125" style="1" customWidth="1"/>
    <col min="11024" max="11024" width="2.5" style="1" bestFit="1" customWidth="1"/>
    <col min="11025" max="11025" width="3.6640625" style="1" bestFit="1" customWidth="1"/>
    <col min="11026" max="11026" width="4.33203125" style="1" bestFit="1" customWidth="1"/>
    <col min="11027" max="11031" width="4.83203125" style="1" customWidth="1"/>
    <col min="11032" max="11032" width="16.33203125" style="1" bestFit="1" customWidth="1"/>
    <col min="11033" max="11033" width="14" style="1" bestFit="1" customWidth="1"/>
    <col min="11034" max="11035" width="8.83203125" style="1" customWidth="1"/>
    <col min="11036" max="11036" width="4.6640625" style="1" customWidth="1"/>
    <col min="11037" max="11037" width="4.1640625" style="1" customWidth="1"/>
    <col min="11038" max="11038" width="5.83203125" style="1" customWidth="1"/>
    <col min="11039" max="11272" width="8.83203125" style="1" customWidth="1"/>
    <col min="11273" max="11278" width="4.83203125" style="1" bestFit="1" customWidth="1"/>
    <col min="11279" max="11279" width="4.83203125" style="1" customWidth="1"/>
    <col min="11280" max="11280" width="2.5" style="1" bestFit="1" customWidth="1"/>
    <col min="11281" max="11281" width="3.6640625" style="1" bestFit="1" customWidth="1"/>
    <col min="11282" max="11282" width="4.33203125" style="1" bestFit="1" customWidth="1"/>
    <col min="11283" max="11287" width="4.83203125" style="1" customWidth="1"/>
    <col min="11288" max="11288" width="16.33203125" style="1" bestFit="1" customWidth="1"/>
    <col min="11289" max="11289" width="14" style="1" bestFit="1" customWidth="1"/>
    <col min="11290" max="11291" width="8.83203125" style="1" customWidth="1"/>
    <col min="11292" max="11292" width="4.6640625" style="1" customWidth="1"/>
    <col min="11293" max="11293" width="4.1640625" style="1" customWidth="1"/>
    <col min="11294" max="11294" width="5.83203125" style="1" customWidth="1"/>
    <col min="11295" max="11528" width="8.83203125" style="1" customWidth="1"/>
    <col min="11529" max="11534" width="4.83203125" style="1" bestFit="1" customWidth="1"/>
    <col min="11535" max="11535" width="4.83203125" style="1" customWidth="1"/>
    <col min="11536" max="11536" width="2.5" style="1" bestFit="1" customWidth="1"/>
    <col min="11537" max="11537" width="3.6640625" style="1" bestFit="1" customWidth="1"/>
    <col min="11538" max="11538" width="4.33203125" style="1" bestFit="1" customWidth="1"/>
    <col min="11539" max="11543" width="4.83203125" style="1" customWidth="1"/>
    <col min="11544" max="11544" width="16.33203125" style="1" bestFit="1" customWidth="1"/>
    <col min="11545" max="11545" width="14" style="1" bestFit="1" customWidth="1"/>
    <col min="11546" max="11547" width="8.83203125" style="1" customWidth="1"/>
    <col min="11548" max="11548" width="4.6640625" style="1" customWidth="1"/>
    <col min="11549" max="11549" width="4.1640625" style="1" customWidth="1"/>
    <col min="11550" max="11550" width="5.83203125" style="1" customWidth="1"/>
    <col min="11551" max="11784" width="8.83203125" style="1" customWidth="1"/>
    <col min="11785" max="11790" width="4.83203125" style="1" bestFit="1" customWidth="1"/>
    <col min="11791" max="11791" width="4.83203125" style="1" customWidth="1"/>
    <col min="11792" max="11792" width="2.5" style="1" bestFit="1" customWidth="1"/>
    <col min="11793" max="11793" width="3.6640625" style="1" bestFit="1" customWidth="1"/>
    <col min="11794" max="11794" width="4.33203125" style="1" bestFit="1" customWidth="1"/>
    <col min="11795" max="11799" width="4.83203125" style="1" customWidth="1"/>
    <col min="11800" max="11800" width="16.33203125" style="1" bestFit="1" customWidth="1"/>
    <col min="11801" max="11801" width="14" style="1" bestFit="1" customWidth="1"/>
    <col min="11802" max="11803" width="8.83203125" style="1" customWidth="1"/>
    <col min="11804" max="11804" width="4.6640625" style="1" customWidth="1"/>
    <col min="11805" max="11805" width="4.1640625" style="1" customWidth="1"/>
    <col min="11806" max="11806" width="5.83203125" style="1" customWidth="1"/>
    <col min="11807" max="12040" width="8.83203125" style="1" customWidth="1"/>
    <col min="12041" max="12046" width="4.83203125" style="1" bestFit="1" customWidth="1"/>
    <col min="12047" max="12047" width="4.83203125" style="1" customWidth="1"/>
    <col min="12048" max="12048" width="2.5" style="1" bestFit="1" customWidth="1"/>
    <col min="12049" max="12049" width="3.6640625" style="1" bestFit="1" customWidth="1"/>
    <col min="12050" max="12050" width="4.33203125" style="1" bestFit="1" customWidth="1"/>
    <col min="12051" max="12055" width="4.83203125" style="1" customWidth="1"/>
    <col min="12056" max="12056" width="16.33203125" style="1" bestFit="1" customWidth="1"/>
    <col min="12057" max="12057" width="14" style="1" bestFit="1" customWidth="1"/>
    <col min="12058" max="12059" width="8.83203125" style="1" customWidth="1"/>
    <col min="12060" max="12060" width="4.6640625" style="1" customWidth="1"/>
    <col min="12061" max="12061" width="4.1640625" style="1" customWidth="1"/>
    <col min="12062" max="12062" width="5.83203125" style="1" customWidth="1"/>
    <col min="12063" max="12296" width="8.83203125" style="1" customWidth="1"/>
    <col min="12297" max="12302" width="4.83203125" style="1" bestFit="1" customWidth="1"/>
    <col min="12303" max="12303" width="4.83203125" style="1" customWidth="1"/>
    <col min="12304" max="12304" width="2.5" style="1" bestFit="1" customWidth="1"/>
    <col min="12305" max="12305" width="3.6640625" style="1" bestFit="1" customWidth="1"/>
    <col min="12306" max="12306" width="4.33203125" style="1" bestFit="1" customWidth="1"/>
    <col min="12307" max="12311" width="4.83203125" style="1" customWidth="1"/>
    <col min="12312" max="12312" width="16.33203125" style="1" bestFit="1" customWidth="1"/>
    <col min="12313" max="12313" width="14" style="1" bestFit="1" customWidth="1"/>
    <col min="12314" max="12315" width="8.83203125" style="1" customWidth="1"/>
    <col min="12316" max="12316" width="4.6640625" style="1" customWidth="1"/>
    <col min="12317" max="12317" width="4.1640625" style="1" customWidth="1"/>
    <col min="12318" max="12318" width="5.83203125" style="1" customWidth="1"/>
    <col min="12319" max="12552" width="8.83203125" style="1" customWidth="1"/>
    <col min="12553" max="12558" width="4.83203125" style="1" bestFit="1" customWidth="1"/>
    <col min="12559" max="12559" width="4.83203125" style="1" customWidth="1"/>
    <col min="12560" max="12560" width="2.5" style="1" bestFit="1" customWidth="1"/>
    <col min="12561" max="12561" width="3.6640625" style="1" bestFit="1" customWidth="1"/>
    <col min="12562" max="12562" width="4.33203125" style="1" bestFit="1" customWidth="1"/>
    <col min="12563" max="12567" width="4.83203125" style="1" customWidth="1"/>
    <col min="12568" max="12568" width="16.33203125" style="1" bestFit="1" customWidth="1"/>
    <col min="12569" max="12569" width="14" style="1" bestFit="1" customWidth="1"/>
    <col min="12570" max="12571" width="8.83203125" style="1" customWidth="1"/>
    <col min="12572" max="12572" width="4.6640625" style="1" customWidth="1"/>
    <col min="12573" max="12573" width="4.1640625" style="1" customWidth="1"/>
    <col min="12574" max="12574" width="5.83203125" style="1" customWidth="1"/>
    <col min="12575" max="12808" width="8.83203125" style="1" customWidth="1"/>
    <col min="12809" max="12814" width="4.83203125" style="1" bestFit="1" customWidth="1"/>
    <col min="12815" max="12815" width="4.83203125" style="1" customWidth="1"/>
    <col min="12816" max="12816" width="2.5" style="1" bestFit="1" customWidth="1"/>
    <col min="12817" max="12817" width="3.6640625" style="1" bestFit="1" customWidth="1"/>
    <col min="12818" max="12818" width="4.33203125" style="1" bestFit="1" customWidth="1"/>
    <col min="12819" max="12823" width="4.83203125" style="1" customWidth="1"/>
    <col min="12824" max="12824" width="16.33203125" style="1" bestFit="1" customWidth="1"/>
    <col min="12825" max="12825" width="14" style="1" bestFit="1" customWidth="1"/>
    <col min="12826" max="12827" width="8.83203125" style="1" customWidth="1"/>
    <col min="12828" max="12828" width="4.6640625" style="1" customWidth="1"/>
    <col min="12829" max="12829" width="4.1640625" style="1" customWidth="1"/>
    <col min="12830" max="12830" width="5.83203125" style="1" customWidth="1"/>
    <col min="12831" max="13064" width="8.83203125" style="1" customWidth="1"/>
    <col min="13065" max="13070" width="4.83203125" style="1" bestFit="1" customWidth="1"/>
    <col min="13071" max="13071" width="4.83203125" style="1" customWidth="1"/>
    <col min="13072" max="13072" width="2.5" style="1" bestFit="1" customWidth="1"/>
    <col min="13073" max="13073" width="3.6640625" style="1" bestFit="1" customWidth="1"/>
    <col min="13074" max="13074" width="4.33203125" style="1" bestFit="1" customWidth="1"/>
    <col min="13075" max="13079" width="4.83203125" style="1" customWidth="1"/>
    <col min="13080" max="13080" width="16.33203125" style="1" bestFit="1" customWidth="1"/>
    <col min="13081" max="13081" width="14" style="1" bestFit="1" customWidth="1"/>
    <col min="13082" max="13083" width="8.83203125" style="1" customWidth="1"/>
    <col min="13084" max="13084" width="4.6640625" style="1" customWidth="1"/>
    <col min="13085" max="13085" width="4.1640625" style="1" customWidth="1"/>
    <col min="13086" max="13086" width="5.83203125" style="1" customWidth="1"/>
    <col min="13087" max="13320" width="8.83203125" style="1" customWidth="1"/>
    <col min="13321" max="13326" width="4.83203125" style="1" bestFit="1" customWidth="1"/>
    <col min="13327" max="13327" width="4.83203125" style="1" customWidth="1"/>
    <col min="13328" max="13328" width="2.5" style="1" bestFit="1" customWidth="1"/>
    <col min="13329" max="13329" width="3.6640625" style="1" bestFit="1" customWidth="1"/>
    <col min="13330" max="13330" width="4.33203125" style="1" bestFit="1" customWidth="1"/>
    <col min="13331" max="13335" width="4.83203125" style="1" customWidth="1"/>
    <col min="13336" max="13336" width="16.33203125" style="1" bestFit="1" customWidth="1"/>
    <col min="13337" max="13337" width="14" style="1" bestFit="1" customWidth="1"/>
    <col min="13338" max="13339" width="8.83203125" style="1" customWidth="1"/>
    <col min="13340" max="13340" width="4.6640625" style="1" customWidth="1"/>
    <col min="13341" max="13341" width="4.1640625" style="1" customWidth="1"/>
    <col min="13342" max="13342" width="5.83203125" style="1" customWidth="1"/>
    <col min="13343" max="13576" width="8.83203125" style="1" customWidth="1"/>
    <col min="13577" max="13582" width="4.83203125" style="1" bestFit="1" customWidth="1"/>
    <col min="13583" max="13583" width="4.83203125" style="1" customWidth="1"/>
    <col min="13584" max="13584" width="2.5" style="1" bestFit="1" customWidth="1"/>
    <col min="13585" max="13585" width="3.6640625" style="1" bestFit="1" customWidth="1"/>
    <col min="13586" max="13586" width="4.33203125" style="1" bestFit="1" customWidth="1"/>
    <col min="13587" max="13591" width="4.83203125" style="1" customWidth="1"/>
    <col min="13592" max="13592" width="16.33203125" style="1" bestFit="1" customWidth="1"/>
    <col min="13593" max="13593" width="14" style="1" bestFit="1" customWidth="1"/>
    <col min="13594" max="13595" width="8.83203125" style="1" customWidth="1"/>
    <col min="13596" max="13596" width="4.6640625" style="1" customWidth="1"/>
    <col min="13597" max="13597" width="4.1640625" style="1" customWidth="1"/>
    <col min="13598" max="13598" width="5.83203125" style="1" customWidth="1"/>
    <col min="13599" max="13832" width="8.83203125" style="1" customWidth="1"/>
    <col min="13833" max="13838" width="4.83203125" style="1" bestFit="1" customWidth="1"/>
    <col min="13839" max="13839" width="4.83203125" style="1" customWidth="1"/>
    <col min="13840" max="13840" width="2.5" style="1" bestFit="1" customWidth="1"/>
    <col min="13841" max="13841" width="3.6640625" style="1" bestFit="1" customWidth="1"/>
    <col min="13842" max="13842" width="4.33203125" style="1" bestFit="1" customWidth="1"/>
    <col min="13843" max="13847" width="4.83203125" style="1" customWidth="1"/>
    <col min="13848" max="13848" width="16.33203125" style="1" bestFit="1" customWidth="1"/>
    <col min="13849" max="13849" width="14" style="1" bestFit="1" customWidth="1"/>
    <col min="13850" max="13851" width="8.83203125" style="1" customWidth="1"/>
    <col min="13852" max="13852" width="4.6640625" style="1" customWidth="1"/>
    <col min="13853" max="13853" width="4.1640625" style="1" customWidth="1"/>
    <col min="13854" max="13854" width="5.83203125" style="1" customWidth="1"/>
    <col min="13855" max="14088" width="8.83203125" style="1" customWidth="1"/>
    <col min="14089" max="14094" width="4.83203125" style="1" bestFit="1" customWidth="1"/>
    <col min="14095" max="14095" width="4.83203125" style="1" customWidth="1"/>
    <col min="14096" max="14096" width="2.5" style="1" bestFit="1" customWidth="1"/>
    <col min="14097" max="14097" width="3.6640625" style="1" bestFit="1" customWidth="1"/>
    <col min="14098" max="14098" width="4.33203125" style="1" bestFit="1" customWidth="1"/>
    <col min="14099" max="14103" width="4.83203125" style="1" customWidth="1"/>
    <col min="14104" max="14104" width="16.33203125" style="1" bestFit="1" customWidth="1"/>
    <col min="14105" max="14105" width="14" style="1" bestFit="1" customWidth="1"/>
    <col min="14106" max="14107" width="8.83203125" style="1" customWidth="1"/>
    <col min="14108" max="14108" width="4.6640625" style="1" customWidth="1"/>
    <col min="14109" max="14109" width="4.1640625" style="1" customWidth="1"/>
    <col min="14110" max="14110" width="5.83203125" style="1" customWidth="1"/>
    <col min="14111" max="14344" width="8.83203125" style="1" customWidth="1"/>
    <col min="14345" max="14350" width="4.83203125" style="1" bestFit="1" customWidth="1"/>
    <col min="14351" max="14351" width="4.83203125" style="1" customWidth="1"/>
    <col min="14352" max="14352" width="2.5" style="1" bestFit="1" customWidth="1"/>
    <col min="14353" max="14353" width="3.6640625" style="1" bestFit="1" customWidth="1"/>
    <col min="14354" max="14354" width="4.33203125" style="1" bestFit="1" customWidth="1"/>
    <col min="14355" max="14359" width="4.83203125" style="1" customWidth="1"/>
    <col min="14360" max="14360" width="16.33203125" style="1" bestFit="1" customWidth="1"/>
    <col min="14361" max="14361" width="14" style="1" bestFit="1" customWidth="1"/>
    <col min="14362" max="14363" width="8.83203125" style="1" customWidth="1"/>
    <col min="14364" max="14364" width="4.6640625" style="1" customWidth="1"/>
    <col min="14365" max="14365" width="4.1640625" style="1" customWidth="1"/>
    <col min="14366" max="14366" width="5.83203125" style="1" customWidth="1"/>
    <col min="14367" max="14600" width="8.83203125" style="1" customWidth="1"/>
    <col min="14601" max="14606" width="4.83203125" style="1" bestFit="1" customWidth="1"/>
    <col min="14607" max="14607" width="4.83203125" style="1" customWidth="1"/>
    <col min="14608" max="14608" width="2.5" style="1" bestFit="1" customWidth="1"/>
    <col min="14609" max="14609" width="3.6640625" style="1" bestFit="1" customWidth="1"/>
    <col min="14610" max="14610" width="4.33203125" style="1" bestFit="1" customWidth="1"/>
    <col min="14611" max="14615" width="4.83203125" style="1" customWidth="1"/>
    <col min="14616" max="14616" width="16.33203125" style="1" bestFit="1" customWidth="1"/>
    <col min="14617" max="14617" width="14" style="1" bestFit="1" customWidth="1"/>
    <col min="14618" max="14619" width="8.83203125" style="1" customWidth="1"/>
    <col min="14620" max="14620" width="4.6640625" style="1" customWidth="1"/>
    <col min="14621" max="14621" width="4.1640625" style="1" customWidth="1"/>
    <col min="14622" max="14622" width="5.83203125" style="1" customWidth="1"/>
    <col min="14623" max="14856" width="8.83203125" style="1" customWidth="1"/>
    <col min="14857" max="14862" width="4.83203125" style="1" bestFit="1" customWidth="1"/>
    <col min="14863" max="14863" width="4.83203125" style="1" customWidth="1"/>
    <col min="14864" max="14864" width="2.5" style="1" bestFit="1" customWidth="1"/>
    <col min="14865" max="14865" width="3.6640625" style="1" bestFit="1" customWidth="1"/>
    <col min="14866" max="14866" width="4.33203125" style="1" bestFit="1" customWidth="1"/>
    <col min="14867" max="14871" width="4.83203125" style="1" customWidth="1"/>
    <col min="14872" max="14872" width="16.33203125" style="1" bestFit="1" customWidth="1"/>
    <col min="14873" max="14873" width="14" style="1" bestFit="1" customWidth="1"/>
    <col min="14874" max="14875" width="8.83203125" style="1" customWidth="1"/>
    <col min="14876" max="14876" width="4.6640625" style="1" customWidth="1"/>
    <col min="14877" max="14877" width="4.1640625" style="1" customWidth="1"/>
    <col min="14878" max="14878" width="5.83203125" style="1" customWidth="1"/>
    <col min="14879" max="15112" width="8.83203125" style="1" customWidth="1"/>
    <col min="15113" max="15118" width="4.83203125" style="1" bestFit="1" customWidth="1"/>
    <col min="15119" max="15119" width="4.83203125" style="1" customWidth="1"/>
    <col min="15120" max="15120" width="2.5" style="1" bestFit="1" customWidth="1"/>
    <col min="15121" max="15121" width="3.6640625" style="1" bestFit="1" customWidth="1"/>
    <col min="15122" max="15122" width="4.33203125" style="1" bestFit="1" customWidth="1"/>
    <col min="15123" max="15127" width="4.83203125" style="1" customWidth="1"/>
    <col min="15128" max="15128" width="16.33203125" style="1" bestFit="1" customWidth="1"/>
    <col min="15129" max="15129" width="14" style="1" bestFit="1" customWidth="1"/>
    <col min="15130" max="15131" width="8.83203125" style="1" customWidth="1"/>
    <col min="15132" max="15132" width="4.6640625" style="1" customWidth="1"/>
    <col min="15133" max="15133" width="4.1640625" style="1" customWidth="1"/>
    <col min="15134" max="15134" width="5.83203125" style="1" customWidth="1"/>
    <col min="15135" max="15368" width="8.83203125" style="1" customWidth="1"/>
    <col min="15369" max="15374" width="4.83203125" style="1" bestFit="1" customWidth="1"/>
    <col min="15375" max="15375" width="4.83203125" style="1" customWidth="1"/>
    <col min="15376" max="15376" width="2.5" style="1" bestFit="1" customWidth="1"/>
    <col min="15377" max="15377" width="3.6640625" style="1" bestFit="1" customWidth="1"/>
    <col min="15378" max="15378" width="4.33203125" style="1" bestFit="1" customWidth="1"/>
    <col min="15379" max="15383" width="4.83203125" style="1" customWidth="1"/>
    <col min="15384" max="15384" width="16.33203125" style="1" bestFit="1" customWidth="1"/>
    <col min="15385" max="15385" width="14" style="1" bestFit="1" customWidth="1"/>
    <col min="15386" max="15387" width="8.83203125" style="1" customWidth="1"/>
    <col min="15388" max="15388" width="4.6640625" style="1" customWidth="1"/>
    <col min="15389" max="15389" width="4.1640625" style="1" customWidth="1"/>
    <col min="15390" max="15390" width="5.83203125" style="1" customWidth="1"/>
    <col min="15391" max="15624" width="8.83203125" style="1" customWidth="1"/>
    <col min="15625" max="15630" width="4.83203125" style="1" bestFit="1" customWidth="1"/>
    <col min="15631" max="15631" width="4.83203125" style="1" customWidth="1"/>
    <col min="15632" max="15632" width="2.5" style="1" bestFit="1" customWidth="1"/>
    <col min="15633" max="15633" width="3.6640625" style="1" bestFit="1" customWidth="1"/>
    <col min="15634" max="15634" width="4.33203125" style="1" bestFit="1" customWidth="1"/>
    <col min="15635" max="15639" width="4.83203125" style="1" customWidth="1"/>
    <col min="15640" max="15640" width="16.33203125" style="1" bestFit="1" customWidth="1"/>
    <col min="15641" max="15641" width="14" style="1" bestFit="1" customWidth="1"/>
    <col min="15642" max="15643" width="8.83203125" style="1" customWidth="1"/>
    <col min="15644" max="15644" width="4.6640625" style="1" customWidth="1"/>
    <col min="15645" max="15645" width="4.1640625" style="1" customWidth="1"/>
    <col min="15646" max="15646" width="5.83203125" style="1" customWidth="1"/>
    <col min="15647" max="15880" width="8.83203125" style="1" customWidth="1"/>
    <col min="15881" max="15886" width="4.83203125" style="1" bestFit="1" customWidth="1"/>
    <col min="15887" max="15887" width="4.83203125" style="1" customWidth="1"/>
    <col min="15888" max="15888" width="2.5" style="1" bestFit="1" customWidth="1"/>
    <col min="15889" max="15889" width="3.6640625" style="1" bestFit="1" customWidth="1"/>
    <col min="15890" max="15890" width="4.33203125" style="1" bestFit="1" customWidth="1"/>
    <col min="15891" max="15895" width="4.83203125" style="1" customWidth="1"/>
    <col min="15896" max="15896" width="16.33203125" style="1" bestFit="1" customWidth="1"/>
    <col min="15897" max="15897" width="14" style="1" bestFit="1" customWidth="1"/>
    <col min="15898" max="15899" width="8.83203125" style="1" customWidth="1"/>
    <col min="15900" max="15900" width="4.6640625" style="1" customWidth="1"/>
    <col min="15901" max="15901" width="4.1640625" style="1" customWidth="1"/>
    <col min="15902" max="15902" width="5.83203125" style="1" customWidth="1"/>
    <col min="15903" max="16136" width="8.83203125" style="1" customWidth="1"/>
    <col min="16137" max="16142" width="4.83203125" style="1" bestFit="1" customWidth="1"/>
    <col min="16143" max="16143" width="4.83203125" style="1" customWidth="1"/>
    <col min="16144" max="16144" width="2.5" style="1" bestFit="1" customWidth="1"/>
    <col min="16145" max="16145" width="3.6640625" style="1" bestFit="1" customWidth="1"/>
    <col min="16146" max="16146" width="4.33203125" style="1" bestFit="1" customWidth="1"/>
    <col min="16147" max="16151" width="4.83203125" style="1" customWidth="1"/>
    <col min="16152" max="16152" width="16.33203125" style="1" bestFit="1" customWidth="1"/>
    <col min="16153" max="16153" width="14" style="1" bestFit="1" customWidth="1"/>
    <col min="16154" max="16155" width="8.83203125" style="1" customWidth="1"/>
    <col min="16156" max="16156" width="4.6640625" style="1" customWidth="1"/>
    <col min="16157" max="16157" width="4.1640625" style="1" customWidth="1"/>
    <col min="16158" max="16158" width="5.83203125" style="1" customWidth="1"/>
    <col min="16159" max="16384" width="8.83203125" style="1" customWidth="1"/>
  </cols>
  <sheetData>
    <row r="1" spans="1:27">
      <c r="I1" s="34" t="s">
        <v>0</v>
      </c>
      <c r="J1" s="35"/>
      <c r="K1" s="36"/>
      <c r="L1" s="34" t="s">
        <v>1</v>
      </c>
      <c r="M1" s="35"/>
      <c r="N1" s="36"/>
    </row>
    <row r="2" spans="1:27">
      <c r="B2" s="34" t="s">
        <v>65</v>
      </c>
      <c r="C2" s="35"/>
      <c r="D2" s="35"/>
      <c r="E2" s="35"/>
      <c r="F2" s="35"/>
      <c r="G2" s="35"/>
      <c r="H2" s="36"/>
      <c r="I2" s="24" t="s">
        <v>2</v>
      </c>
      <c r="J2" s="25" t="s">
        <v>3</v>
      </c>
      <c r="K2" s="25" t="s">
        <v>4</v>
      </c>
      <c r="L2" s="24" t="s">
        <v>2</v>
      </c>
      <c r="M2" s="25" t="s">
        <v>3</v>
      </c>
      <c r="N2" s="25" t="s">
        <v>4</v>
      </c>
      <c r="X2" s="26"/>
    </row>
    <row r="3" spans="1:27" ht="17">
      <c r="A3" s="27" t="s">
        <v>5</v>
      </c>
      <c r="B3" s="33" t="s">
        <v>48</v>
      </c>
      <c r="C3" s="33" t="s">
        <v>49</v>
      </c>
      <c r="D3" s="33" t="s">
        <v>50</v>
      </c>
      <c r="E3" s="33" t="s">
        <v>51</v>
      </c>
      <c r="F3" s="33" t="s">
        <v>52</v>
      </c>
      <c r="G3" s="33" t="s">
        <v>53</v>
      </c>
      <c r="H3" s="33" t="s">
        <v>54</v>
      </c>
      <c r="I3" s="28">
        <v>1</v>
      </c>
      <c r="J3" s="28">
        <v>2</v>
      </c>
      <c r="K3" s="28">
        <v>3</v>
      </c>
      <c r="L3" s="28">
        <v>1</v>
      </c>
      <c r="M3" s="28">
        <v>2</v>
      </c>
      <c r="N3" s="28">
        <v>3</v>
      </c>
      <c r="O3" s="25" t="s">
        <v>55</v>
      </c>
      <c r="P3" s="25" t="s">
        <v>6</v>
      </c>
      <c r="Q3" s="28" t="s">
        <v>56</v>
      </c>
      <c r="R3" s="25" t="s">
        <v>57</v>
      </c>
      <c r="S3" s="25" t="s">
        <v>58</v>
      </c>
      <c r="T3" s="25" t="s">
        <v>59</v>
      </c>
      <c r="U3" s="25" t="s">
        <v>60</v>
      </c>
      <c r="V3" s="25" t="s">
        <v>61</v>
      </c>
      <c r="W3" s="25" t="s">
        <v>62</v>
      </c>
      <c r="X3" s="28" t="s">
        <v>63</v>
      </c>
      <c r="Y3" s="28" t="s">
        <v>64</v>
      </c>
      <c r="Z3" s="29" t="s">
        <v>7</v>
      </c>
      <c r="AA3" s="29" t="s">
        <v>8</v>
      </c>
    </row>
    <row r="4" spans="1:27">
      <c r="A4" s="29">
        <v>1</v>
      </c>
      <c r="B4" s="32">
        <v>1</v>
      </c>
      <c r="C4" s="32">
        <v>1</v>
      </c>
      <c r="D4" s="32">
        <v>1</v>
      </c>
      <c r="E4" s="32">
        <v>1</v>
      </c>
      <c r="F4" s="32">
        <v>1</v>
      </c>
      <c r="G4" s="32">
        <v>1</v>
      </c>
      <c r="H4" s="32">
        <v>1</v>
      </c>
      <c r="I4" s="28">
        <v>5</v>
      </c>
      <c r="J4" s="28">
        <v>10</v>
      </c>
      <c r="K4" s="28">
        <v>15</v>
      </c>
      <c r="L4" s="28">
        <v>6</v>
      </c>
      <c r="M4" s="28">
        <v>11</v>
      </c>
      <c r="N4" s="28">
        <v>16</v>
      </c>
      <c r="O4" s="28">
        <f>SUMSQ(I4:N4)</f>
        <v>763</v>
      </c>
      <c r="P4" s="28">
        <f>SUMSQ($I$3:$K$3)</f>
        <v>14</v>
      </c>
      <c r="Q4" s="28">
        <f>($I$3*I4)+($J$3*J4)+($K$3*K4)</f>
        <v>70</v>
      </c>
      <c r="R4" s="28">
        <f>($L$3*L4)+($M$3*M4)+($N$3*N4)</f>
        <v>76</v>
      </c>
      <c r="S4" s="28">
        <f>((Q4+R4)^2)/2/P4</f>
        <v>761.28571428571433</v>
      </c>
      <c r="T4" s="28">
        <f>((Q4-R4)^2)/2/P4</f>
        <v>1.2857142857142858</v>
      </c>
      <c r="U4" s="28">
        <f>O4-S4-T4</f>
        <v>0.42857142857137975</v>
      </c>
      <c r="V4" s="28">
        <f>(T4+U4)/5</f>
        <v>0.34285714285713309</v>
      </c>
      <c r="W4" s="28">
        <f>U4/4</f>
        <v>0.10714285714284494</v>
      </c>
      <c r="X4" s="30">
        <f>((S4-W4)^2)/2/P4/V4</f>
        <v>60353.418500214306</v>
      </c>
      <c r="Y4" s="30">
        <f>((S4-W4)^2)/2/P4</f>
        <v>20692.600628644315</v>
      </c>
      <c r="Z4" s="31">
        <f>10*(LOG10(X4))</f>
        <v>47.807018741638203</v>
      </c>
      <c r="AA4" s="31">
        <f>10*(LOG10(Y4))</f>
        <v>43.158150758611562</v>
      </c>
    </row>
    <row r="5" spans="1:27">
      <c r="A5" s="29">
        <v>2</v>
      </c>
      <c r="B5" s="32">
        <v>1</v>
      </c>
      <c r="C5" s="32">
        <v>2</v>
      </c>
      <c r="D5" s="32">
        <v>2</v>
      </c>
      <c r="E5" s="32">
        <v>2</v>
      </c>
      <c r="F5" s="32">
        <v>2</v>
      </c>
      <c r="G5" s="32">
        <v>2</v>
      </c>
      <c r="H5" s="32">
        <v>2</v>
      </c>
      <c r="I5" s="28">
        <v>6</v>
      </c>
      <c r="J5" s="28">
        <v>12</v>
      </c>
      <c r="K5" s="28">
        <v>18</v>
      </c>
      <c r="L5" s="28">
        <v>7</v>
      </c>
      <c r="M5" s="28">
        <v>13</v>
      </c>
      <c r="N5" s="28">
        <v>19</v>
      </c>
      <c r="O5" s="28">
        <f>SUMSQ(I5:N5)</f>
        <v>1083</v>
      </c>
      <c r="P5" s="28">
        <f>SUMSQ($I$3:$K$3)</f>
        <v>14</v>
      </c>
      <c r="Q5" s="28">
        <f>($I$3*I5)+($J$3*J5)+($K$3*K5)</f>
        <v>84</v>
      </c>
      <c r="R5" s="28">
        <f t="shared" ref="R5:R21" si="0">($L$3*L5)+($M$3*M5)+($N$3*N5)</f>
        <v>90</v>
      </c>
      <c r="S5" s="28">
        <f>((Q5+R5)^2)/2/P5</f>
        <v>1081.2857142857142</v>
      </c>
      <c r="T5" s="28">
        <f>((Q5-R5)^2)/2/P5</f>
        <v>1.2857142857142858</v>
      </c>
      <c r="U5" s="28">
        <f>O5-S5-T5</f>
        <v>0.42857142857149344</v>
      </c>
      <c r="V5" s="28">
        <f>(T5+U5)/5</f>
        <v>0.34285714285715585</v>
      </c>
      <c r="W5" s="28">
        <f>U5/4</f>
        <v>0.10714285714287336</v>
      </c>
      <c r="X5" s="30">
        <f>((S5-W5)^2)/2/P5/V5</f>
        <v>121765.32326211272</v>
      </c>
      <c r="Y5" s="30">
        <f t="shared" ref="Y5:Y21" si="1">((S5-W5)^2)/2/P5</f>
        <v>41748.110832725943</v>
      </c>
      <c r="Z5" s="31">
        <f t="shared" ref="Z5:AA21" si="2">10*(LOG10(X5))</f>
        <v>50.85523626062718</v>
      </c>
      <c r="AA5" s="31">
        <f t="shared" si="2"/>
        <v>46.206368277600838</v>
      </c>
    </row>
    <row r="6" spans="1:27">
      <c r="A6" s="29">
        <v>3</v>
      </c>
      <c r="B6" s="32">
        <v>1</v>
      </c>
      <c r="C6" s="32">
        <v>3</v>
      </c>
      <c r="D6" s="32">
        <v>3</v>
      </c>
      <c r="E6" s="32">
        <v>3</v>
      </c>
      <c r="F6" s="32">
        <v>3</v>
      </c>
      <c r="G6" s="32">
        <v>3</v>
      </c>
      <c r="H6" s="32">
        <v>3</v>
      </c>
      <c r="I6" s="28">
        <v>4</v>
      </c>
      <c r="J6" s="28">
        <v>12</v>
      </c>
      <c r="K6" s="28">
        <v>20</v>
      </c>
      <c r="L6" s="28">
        <v>5</v>
      </c>
      <c r="M6" s="28">
        <v>13</v>
      </c>
      <c r="N6" s="28">
        <v>21</v>
      </c>
      <c r="O6" s="28">
        <f t="shared" ref="O6:O21" si="3">SUMSQ(I6:N6)</f>
        <v>1195</v>
      </c>
      <c r="P6" s="28">
        <f t="shared" ref="P6:P21" si="4">SUMSQ($I$3:$K$3)</f>
        <v>14</v>
      </c>
      <c r="Q6" s="28">
        <f t="shared" ref="Q6:Q21" si="5">($I$3*I6)+($J$3*J6)+($K$3*K6)</f>
        <v>88</v>
      </c>
      <c r="R6" s="28">
        <f t="shared" si="0"/>
        <v>94</v>
      </c>
      <c r="S6" s="28">
        <f t="shared" ref="S6:S21" si="6">((Q6+R6)^2)/2/P6</f>
        <v>1183</v>
      </c>
      <c r="T6" s="28">
        <f t="shared" ref="T6:T21" si="7">((Q6-R6)^2)/2/P6</f>
        <v>1.2857142857142858</v>
      </c>
      <c r="U6" s="28">
        <f t="shared" ref="U6:U21" si="8">O6-S6-T6</f>
        <v>10.714285714285714</v>
      </c>
      <c r="V6" s="28">
        <f t="shared" ref="V6:V21" si="9">(T6+U6)/5</f>
        <v>2.4</v>
      </c>
      <c r="W6" s="28">
        <f t="shared" ref="W6:W21" si="10">U6/4</f>
        <v>2.6785714285714284</v>
      </c>
      <c r="X6" s="30">
        <f t="shared" ref="X6:X21" si="11">((S6-W6)^2)/2/P6/V6</f>
        <v>20731.527897989559</v>
      </c>
      <c r="Y6" s="30">
        <f t="shared" si="1"/>
        <v>49755.666955174936</v>
      </c>
      <c r="Z6" s="31">
        <f t="shared" si="2"/>
        <v>43.166313104495444</v>
      </c>
      <c r="AA6" s="31">
        <f t="shared" si="2"/>
        <v>46.968425521611508</v>
      </c>
    </row>
    <row r="7" spans="1:27">
      <c r="A7" s="29">
        <v>4</v>
      </c>
      <c r="B7" s="32">
        <v>2</v>
      </c>
      <c r="C7" s="32">
        <v>1</v>
      </c>
      <c r="D7" s="32">
        <v>1</v>
      </c>
      <c r="E7" s="32">
        <v>2</v>
      </c>
      <c r="F7" s="32">
        <v>2</v>
      </c>
      <c r="G7" s="32">
        <v>3</v>
      </c>
      <c r="H7" s="32">
        <v>3</v>
      </c>
      <c r="I7" s="28">
        <v>3</v>
      </c>
      <c r="J7" s="28">
        <v>4</v>
      </c>
      <c r="K7" s="28">
        <v>5</v>
      </c>
      <c r="L7" s="28">
        <v>4</v>
      </c>
      <c r="M7" s="28">
        <v>5</v>
      </c>
      <c r="N7" s="28">
        <v>6</v>
      </c>
      <c r="O7" s="28">
        <f t="shared" si="3"/>
        <v>127</v>
      </c>
      <c r="P7" s="28">
        <f t="shared" si="4"/>
        <v>14</v>
      </c>
      <c r="Q7" s="28">
        <f t="shared" si="5"/>
        <v>26</v>
      </c>
      <c r="R7" s="28">
        <f t="shared" si="0"/>
        <v>32</v>
      </c>
      <c r="S7" s="28">
        <f t="shared" si="6"/>
        <v>120.14285714285714</v>
      </c>
      <c r="T7" s="28">
        <f t="shared" si="7"/>
        <v>1.2857142857142858</v>
      </c>
      <c r="U7" s="28">
        <f t="shared" si="8"/>
        <v>5.5714285714285756</v>
      </c>
      <c r="V7" s="28">
        <f t="shared" si="9"/>
        <v>1.3714285714285723</v>
      </c>
      <c r="W7" s="28">
        <f t="shared" si="10"/>
        <v>1.3928571428571439</v>
      </c>
      <c r="X7" s="30">
        <f t="shared" si="11"/>
        <v>367.22819010416646</v>
      </c>
      <c r="Y7" s="30">
        <f t="shared" si="1"/>
        <v>503.62723214285717</v>
      </c>
      <c r="Z7" s="31">
        <f t="shared" si="2"/>
        <v>25.64936012226277</v>
      </c>
      <c r="AA7" s="31">
        <f t="shared" si="2"/>
        <v>27.02109205251589</v>
      </c>
    </row>
    <row r="8" spans="1:27">
      <c r="A8" s="29">
        <v>5</v>
      </c>
      <c r="B8" s="32">
        <v>2</v>
      </c>
      <c r="C8" s="32">
        <v>2</v>
      </c>
      <c r="D8" s="32">
        <v>2</v>
      </c>
      <c r="E8" s="32">
        <v>3</v>
      </c>
      <c r="F8" s="32">
        <v>3</v>
      </c>
      <c r="G8" s="32">
        <v>1</v>
      </c>
      <c r="H8" s="32">
        <v>1</v>
      </c>
      <c r="I8" s="28">
        <v>2</v>
      </c>
      <c r="J8" s="28">
        <v>8</v>
      </c>
      <c r="K8" s="28">
        <v>9</v>
      </c>
      <c r="L8" s="28">
        <v>3</v>
      </c>
      <c r="M8" s="28">
        <v>9</v>
      </c>
      <c r="N8" s="28">
        <v>10</v>
      </c>
      <c r="O8" s="28">
        <f t="shared" si="3"/>
        <v>339</v>
      </c>
      <c r="P8" s="28">
        <f t="shared" si="4"/>
        <v>14</v>
      </c>
      <c r="Q8" s="28">
        <f t="shared" si="5"/>
        <v>45</v>
      </c>
      <c r="R8" s="28">
        <f t="shared" si="0"/>
        <v>51</v>
      </c>
      <c r="S8" s="28">
        <f t="shared" si="6"/>
        <v>329.14285714285717</v>
      </c>
      <c r="T8" s="28">
        <f t="shared" si="7"/>
        <v>1.2857142857142858</v>
      </c>
      <c r="U8" s="28">
        <f t="shared" si="8"/>
        <v>8.5714285714285463</v>
      </c>
      <c r="V8" s="28">
        <f t="shared" si="9"/>
        <v>1.9714285714285666</v>
      </c>
      <c r="W8" s="28">
        <f t="shared" si="10"/>
        <v>2.1428571428571366</v>
      </c>
      <c r="X8" s="30">
        <f t="shared" si="11"/>
        <v>1937.1195652173967</v>
      </c>
      <c r="Y8" s="30">
        <f t="shared" si="1"/>
        <v>3818.8928571428587</v>
      </c>
      <c r="Z8" s="31">
        <f t="shared" si="2"/>
        <v>32.871564275913741</v>
      </c>
      <c r="AA8" s="31">
        <f t="shared" si="2"/>
        <v>35.819374739783527</v>
      </c>
    </row>
    <row r="9" spans="1:27">
      <c r="A9" s="29">
        <v>6</v>
      </c>
      <c r="B9" s="32">
        <v>2</v>
      </c>
      <c r="C9" s="32">
        <v>3</v>
      </c>
      <c r="D9" s="32">
        <v>3</v>
      </c>
      <c r="E9" s="32">
        <v>1</v>
      </c>
      <c r="F9" s="32">
        <v>1</v>
      </c>
      <c r="G9" s="32">
        <v>2</v>
      </c>
      <c r="H9" s="32">
        <v>2</v>
      </c>
      <c r="I9" s="28">
        <v>1</v>
      </c>
      <c r="J9" s="28">
        <v>6</v>
      </c>
      <c r="K9" s="28">
        <v>8</v>
      </c>
      <c r="L9" s="28">
        <v>2</v>
      </c>
      <c r="M9" s="28">
        <v>7</v>
      </c>
      <c r="N9" s="28">
        <v>9</v>
      </c>
      <c r="O9" s="28">
        <f t="shared" si="3"/>
        <v>235</v>
      </c>
      <c r="P9" s="28">
        <f t="shared" si="4"/>
        <v>14</v>
      </c>
      <c r="Q9" s="28">
        <f t="shared" si="5"/>
        <v>37</v>
      </c>
      <c r="R9" s="28">
        <f t="shared" si="0"/>
        <v>43</v>
      </c>
      <c r="S9" s="28">
        <f t="shared" si="6"/>
        <v>228.57142857142858</v>
      </c>
      <c r="T9" s="28">
        <f t="shared" si="7"/>
        <v>1.2857142857142858</v>
      </c>
      <c r="U9" s="28">
        <f t="shared" si="8"/>
        <v>5.1428571428571308</v>
      </c>
      <c r="V9" s="28">
        <f t="shared" si="9"/>
        <v>1.2857142857142834</v>
      </c>
      <c r="W9" s="28">
        <f t="shared" si="10"/>
        <v>1.2857142857142827</v>
      </c>
      <c r="X9" s="30">
        <f t="shared" si="11"/>
        <v>1434.9665532879847</v>
      </c>
      <c r="Y9" s="30">
        <f t="shared" si="1"/>
        <v>1844.9569970845484</v>
      </c>
      <c r="Z9" s="31">
        <f t="shared" si="2"/>
        <v>31.568417784973629</v>
      </c>
      <c r="AA9" s="31">
        <f t="shared" si="2"/>
        <v>32.659862479224302</v>
      </c>
    </row>
    <row r="10" spans="1:27">
      <c r="A10" s="29">
        <v>7</v>
      </c>
      <c r="B10" s="32">
        <v>3</v>
      </c>
      <c r="C10" s="32">
        <v>1</v>
      </c>
      <c r="D10" s="32">
        <v>2</v>
      </c>
      <c r="E10" s="32">
        <v>1</v>
      </c>
      <c r="F10" s="32">
        <v>3</v>
      </c>
      <c r="G10" s="32">
        <v>2</v>
      </c>
      <c r="H10" s="32">
        <v>3</v>
      </c>
      <c r="I10" s="28">
        <v>5</v>
      </c>
      <c r="J10" s="28">
        <v>7</v>
      </c>
      <c r="K10" s="28">
        <v>9</v>
      </c>
      <c r="L10" s="28">
        <v>6</v>
      </c>
      <c r="M10" s="28">
        <v>8</v>
      </c>
      <c r="N10" s="28">
        <v>10</v>
      </c>
      <c r="O10" s="28">
        <f t="shared" si="3"/>
        <v>355</v>
      </c>
      <c r="P10" s="28">
        <f t="shared" si="4"/>
        <v>14</v>
      </c>
      <c r="Q10" s="28">
        <f t="shared" si="5"/>
        <v>46</v>
      </c>
      <c r="R10" s="28">
        <f t="shared" si="0"/>
        <v>52</v>
      </c>
      <c r="S10" s="28">
        <f t="shared" si="6"/>
        <v>343</v>
      </c>
      <c r="T10" s="28">
        <f t="shared" si="7"/>
        <v>1.2857142857142858</v>
      </c>
      <c r="U10" s="28">
        <f t="shared" si="8"/>
        <v>10.714285714285714</v>
      </c>
      <c r="V10" s="28">
        <f t="shared" si="9"/>
        <v>2.4</v>
      </c>
      <c r="W10" s="28">
        <f t="shared" si="10"/>
        <v>2.6785714285714284</v>
      </c>
      <c r="X10" s="30">
        <f t="shared" si="11"/>
        <v>1723.4921837038387</v>
      </c>
      <c r="Y10" s="30">
        <f t="shared" si="1"/>
        <v>4136.3812408892127</v>
      </c>
      <c r="Z10" s="31">
        <f t="shared" si="2"/>
        <v>32.364093181576656</v>
      </c>
      <c r="AA10" s="31">
        <f t="shared" si="2"/>
        <v>36.166205598692713</v>
      </c>
    </row>
    <row r="11" spans="1:27">
      <c r="A11" s="29">
        <v>8</v>
      </c>
      <c r="B11" s="32">
        <v>3</v>
      </c>
      <c r="C11" s="32">
        <v>2</v>
      </c>
      <c r="D11" s="32">
        <v>3</v>
      </c>
      <c r="E11" s="32">
        <v>2</v>
      </c>
      <c r="F11" s="32">
        <v>1</v>
      </c>
      <c r="G11" s="32">
        <v>3</v>
      </c>
      <c r="H11" s="32">
        <v>1</v>
      </c>
      <c r="I11" s="28">
        <v>6</v>
      </c>
      <c r="J11" s="28">
        <v>8</v>
      </c>
      <c r="K11" s="28">
        <v>10</v>
      </c>
      <c r="L11" s="28">
        <v>7</v>
      </c>
      <c r="M11" s="28">
        <v>9</v>
      </c>
      <c r="N11" s="28">
        <v>11</v>
      </c>
      <c r="O11" s="28">
        <f t="shared" si="3"/>
        <v>451</v>
      </c>
      <c r="P11" s="28">
        <f t="shared" si="4"/>
        <v>14</v>
      </c>
      <c r="Q11" s="28">
        <f t="shared" si="5"/>
        <v>52</v>
      </c>
      <c r="R11" s="28">
        <f t="shared" si="0"/>
        <v>58</v>
      </c>
      <c r="S11" s="28">
        <f t="shared" si="6"/>
        <v>432.14285714285717</v>
      </c>
      <c r="T11" s="28">
        <f t="shared" si="7"/>
        <v>1.2857142857142858</v>
      </c>
      <c r="U11" s="28">
        <f t="shared" si="8"/>
        <v>17.571428571428548</v>
      </c>
      <c r="V11" s="28">
        <f t="shared" si="9"/>
        <v>3.7714285714285665</v>
      </c>
      <c r="W11" s="28">
        <f t="shared" si="10"/>
        <v>4.392857142857137</v>
      </c>
      <c r="X11" s="30">
        <f t="shared" si="11"/>
        <v>1732.671046401518</v>
      </c>
      <c r="Y11" s="30">
        <f t="shared" si="1"/>
        <v>6534.6450892857165</v>
      </c>
      <c r="Z11" s="31">
        <f t="shared" si="2"/>
        <v>32.387161182284828</v>
      </c>
      <c r="AA11" s="31">
        <f t="shared" si="2"/>
        <v>38.152220050840569</v>
      </c>
    </row>
    <row r="12" spans="1:27">
      <c r="A12" s="29">
        <v>9</v>
      </c>
      <c r="B12" s="32">
        <v>3</v>
      </c>
      <c r="C12" s="32">
        <v>3</v>
      </c>
      <c r="D12" s="32">
        <v>1</v>
      </c>
      <c r="E12" s="32">
        <v>3</v>
      </c>
      <c r="F12" s="32">
        <v>2</v>
      </c>
      <c r="G12" s="32">
        <v>1</v>
      </c>
      <c r="H12" s="32">
        <v>2</v>
      </c>
      <c r="I12" s="28">
        <v>7</v>
      </c>
      <c r="J12" s="28">
        <v>9</v>
      </c>
      <c r="K12" s="28">
        <v>12</v>
      </c>
      <c r="L12" s="28">
        <v>8</v>
      </c>
      <c r="M12" s="28">
        <v>10</v>
      </c>
      <c r="N12" s="28">
        <v>13</v>
      </c>
      <c r="O12" s="28">
        <f t="shared" si="3"/>
        <v>607</v>
      </c>
      <c r="P12" s="28">
        <f t="shared" si="4"/>
        <v>14</v>
      </c>
      <c r="Q12" s="28">
        <f t="shared" si="5"/>
        <v>61</v>
      </c>
      <c r="R12" s="28">
        <f t="shared" si="0"/>
        <v>67</v>
      </c>
      <c r="S12" s="28">
        <f t="shared" si="6"/>
        <v>585.14285714285711</v>
      </c>
      <c r="T12" s="28">
        <f t="shared" si="7"/>
        <v>1.2857142857142858</v>
      </c>
      <c r="U12" s="28">
        <f t="shared" si="8"/>
        <v>20.571428571428605</v>
      </c>
      <c r="V12" s="28">
        <f t="shared" si="9"/>
        <v>4.3714285714285781</v>
      </c>
      <c r="W12" s="28">
        <f t="shared" si="10"/>
        <v>5.1428571428571512</v>
      </c>
      <c r="X12" s="30">
        <f t="shared" si="11"/>
        <v>2748.3660130718913</v>
      </c>
      <c r="Y12" s="30">
        <f t="shared" si="1"/>
        <v>12014.285714285714</v>
      </c>
      <c r="Z12" s="31">
        <f t="shared" si="2"/>
        <v>34.390745693163318</v>
      </c>
      <c r="AA12" s="31">
        <f t="shared" si="2"/>
        <v>40.796979557836551</v>
      </c>
    </row>
    <row r="13" spans="1:27">
      <c r="A13" s="29">
        <v>10</v>
      </c>
      <c r="B13" s="32">
        <v>4</v>
      </c>
      <c r="C13" s="32">
        <v>1</v>
      </c>
      <c r="D13" s="32">
        <v>3</v>
      </c>
      <c r="E13" s="32">
        <v>3</v>
      </c>
      <c r="F13" s="32">
        <v>2</v>
      </c>
      <c r="G13" s="32">
        <v>2</v>
      </c>
      <c r="H13" s="32">
        <v>1</v>
      </c>
      <c r="I13" s="28">
        <v>8</v>
      </c>
      <c r="J13" s="28">
        <v>13</v>
      </c>
      <c r="K13" s="28">
        <v>20</v>
      </c>
      <c r="L13" s="28">
        <v>9</v>
      </c>
      <c r="M13" s="28">
        <v>14</v>
      </c>
      <c r="N13" s="28">
        <v>21</v>
      </c>
      <c r="O13" s="28">
        <f t="shared" si="3"/>
        <v>1351</v>
      </c>
      <c r="P13" s="28">
        <f t="shared" si="4"/>
        <v>14</v>
      </c>
      <c r="Q13" s="28">
        <f t="shared" si="5"/>
        <v>94</v>
      </c>
      <c r="R13" s="28">
        <f t="shared" si="0"/>
        <v>100</v>
      </c>
      <c r="S13" s="28">
        <f t="shared" si="6"/>
        <v>1344.1428571428571</v>
      </c>
      <c r="T13" s="28">
        <f t="shared" si="7"/>
        <v>1.2857142857142858</v>
      </c>
      <c r="U13" s="28">
        <f t="shared" si="8"/>
        <v>5.571428571428604</v>
      </c>
      <c r="V13" s="28">
        <f t="shared" si="9"/>
        <v>1.3714285714285779</v>
      </c>
      <c r="W13" s="28">
        <f t="shared" si="10"/>
        <v>1.392857142857151</v>
      </c>
      <c r="X13" s="30">
        <f t="shared" si="11"/>
        <v>46952.540690103946</v>
      </c>
      <c r="Y13" s="30">
        <f t="shared" si="1"/>
        <v>64392.055803571428</v>
      </c>
      <c r="Z13" s="31">
        <f t="shared" si="2"/>
        <v>46.716590977275416</v>
      </c>
      <c r="AA13" s="31">
        <f t="shared" si="2"/>
        <v>48.08832290752855</v>
      </c>
    </row>
    <row r="14" spans="1:27">
      <c r="A14" s="29">
        <v>11</v>
      </c>
      <c r="B14" s="32">
        <v>4</v>
      </c>
      <c r="C14" s="32">
        <v>2</v>
      </c>
      <c r="D14" s="32">
        <v>1</v>
      </c>
      <c r="E14" s="32">
        <v>1</v>
      </c>
      <c r="F14" s="32">
        <v>3</v>
      </c>
      <c r="G14" s="32">
        <v>3</v>
      </c>
      <c r="H14" s="32">
        <v>2</v>
      </c>
      <c r="I14" s="28">
        <v>9</v>
      </c>
      <c r="J14" s="28">
        <v>10</v>
      </c>
      <c r="K14" s="28">
        <v>11</v>
      </c>
      <c r="L14" s="28">
        <v>10</v>
      </c>
      <c r="M14" s="28">
        <v>11</v>
      </c>
      <c r="N14" s="28">
        <v>12</v>
      </c>
      <c r="O14" s="28">
        <f t="shared" si="3"/>
        <v>667</v>
      </c>
      <c r="P14" s="28">
        <f t="shared" si="4"/>
        <v>14</v>
      </c>
      <c r="Q14" s="28">
        <f t="shared" si="5"/>
        <v>62</v>
      </c>
      <c r="R14" s="28">
        <f t="shared" si="0"/>
        <v>68</v>
      </c>
      <c r="S14" s="28">
        <f t="shared" si="6"/>
        <v>603.57142857142856</v>
      </c>
      <c r="T14" s="28">
        <f t="shared" si="7"/>
        <v>1.2857142857142858</v>
      </c>
      <c r="U14" s="28">
        <f t="shared" si="8"/>
        <v>62.14285714285716</v>
      </c>
      <c r="V14" s="28">
        <f t="shared" si="9"/>
        <v>12.685714285714289</v>
      </c>
      <c r="W14" s="28">
        <f t="shared" si="10"/>
        <v>15.53571428571429</v>
      </c>
      <c r="X14" s="30">
        <f t="shared" si="11"/>
        <v>973.49662521258449</v>
      </c>
      <c r="Y14" s="30">
        <f t="shared" si="1"/>
        <v>12349.500045553932</v>
      </c>
      <c r="Z14" s="31">
        <f t="shared" si="2"/>
        <v>29.883344503048512</v>
      </c>
      <c r="AA14" s="31">
        <f t="shared" si="2"/>
        <v>40.916493760691957</v>
      </c>
    </row>
    <row r="15" spans="1:27">
      <c r="A15" s="29">
        <v>12</v>
      </c>
      <c r="B15" s="32">
        <v>4</v>
      </c>
      <c r="C15" s="32">
        <v>3</v>
      </c>
      <c r="D15" s="32">
        <v>2</v>
      </c>
      <c r="E15" s="32">
        <v>2</v>
      </c>
      <c r="F15" s="32">
        <v>1</v>
      </c>
      <c r="G15" s="32">
        <v>1</v>
      </c>
      <c r="H15" s="32">
        <v>3</v>
      </c>
      <c r="I15" s="28">
        <v>2</v>
      </c>
      <c r="J15" s="28">
        <v>5</v>
      </c>
      <c r="K15" s="28">
        <v>7</v>
      </c>
      <c r="L15" s="28">
        <v>3</v>
      </c>
      <c r="M15" s="28">
        <v>6</v>
      </c>
      <c r="N15" s="28">
        <v>8</v>
      </c>
      <c r="O15" s="28">
        <f t="shared" si="3"/>
        <v>187</v>
      </c>
      <c r="P15" s="28">
        <f t="shared" si="4"/>
        <v>14</v>
      </c>
      <c r="Q15" s="28">
        <f t="shared" si="5"/>
        <v>33</v>
      </c>
      <c r="R15" s="28">
        <f t="shared" si="0"/>
        <v>39</v>
      </c>
      <c r="S15" s="28">
        <f t="shared" si="6"/>
        <v>185.14285714285714</v>
      </c>
      <c r="T15" s="28">
        <f t="shared" si="7"/>
        <v>1.2857142857142858</v>
      </c>
      <c r="U15" s="28">
        <f t="shared" si="8"/>
        <v>0.57142857142857539</v>
      </c>
      <c r="V15" s="28">
        <f t="shared" si="9"/>
        <v>0.37142857142857222</v>
      </c>
      <c r="W15" s="28">
        <f t="shared" si="10"/>
        <v>0.14285714285714385</v>
      </c>
      <c r="X15" s="30">
        <f t="shared" si="11"/>
        <v>3290.8653846153779</v>
      </c>
      <c r="Y15" s="30">
        <f t="shared" si="1"/>
        <v>1222.3214285714287</v>
      </c>
      <c r="Z15" s="31">
        <f t="shared" si="2"/>
        <v>35.17310117507246</v>
      </c>
      <c r="AA15" s="31">
        <f t="shared" si="2"/>
        <v>30.871854254638084</v>
      </c>
    </row>
    <row r="16" spans="1:27">
      <c r="A16" s="29">
        <v>13</v>
      </c>
      <c r="B16" s="32">
        <v>5</v>
      </c>
      <c r="C16" s="32">
        <v>1</v>
      </c>
      <c r="D16" s="32">
        <v>2</v>
      </c>
      <c r="E16" s="32">
        <v>3</v>
      </c>
      <c r="F16" s="32">
        <v>1</v>
      </c>
      <c r="G16" s="32">
        <v>3</v>
      </c>
      <c r="H16" s="32">
        <v>2</v>
      </c>
      <c r="I16" s="28">
        <v>3</v>
      </c>
      <c r="J16" s="28">
        <v>4</v>
      </c>
      <c r="K16" s="28">
        <v>5</v>
      </c>
      <c r="L16" s="28">
        <v>4</v>
      </c>
      <c r="M16" s="28">
        <v>5</v>
      </c>
      <c r="N16" s="28">
        <v>6</v>
      </c>
      <c r="O16" s="28">
        <f t="shared" si="3"/>
        <v>127</v>
      </c>
      <c r="P16" s="28">
        <f t="shared" si="4"/>
        <v>14</v>
      </c>
      <c r="Q16" s="28">
        <f t="shared" si="5"/>
        <v>26</v>
      </c>
      <c r="R16" s="28">
        <f t="shared" si="0"/>
        <v>32</v>
      </c>
      <c r="S16" s="28">
        <f t="shared" si="6"/>
        <v>120.14285714285714</v>
      </c>
      <c r="T16" s="28">
        <f t="shared" si="7"/>
        <v>1.2857142857142858</v>
      </c>
      <c r="U16" s="28">
        <f t="shared" si="8"/>
        <v>5.5714285714285756</v>
      </c>
      <c r="V16" s="28">
        <f t="shared" si="9"/>
        <v>1.3714285714285723</v>
      </c>
      <c r="W16" s="28">
        <f t="shared" si="10"/>
        <v>1.3928571428571439</v>
      </c>
      <c r="X16" s="30">
        <f t="shared" si="11"/>
        <v>367.22819010416646</v>
      </c>
      <c r="Y16" s="30">
        <f t="shared" si="1"/>
        <v>503.62723214285717</v>
      </c>
      <c r="Z16" s="31">
        <f t="shared" si="2"/>
        <v>25.64936012226277</v>
      </c>
      <c r="AA16" s="31">
        <f t="shared" si="2"/>
        <v>27.02109205251589</v>
      </c>
    </row>
    <row r="17" spans="1:27">
      <c r="A17" s="29">
        <v>14</v>
      </c>
      <c r="B17" s="32">
        <v>5</v>
      </c>
      <c r="C17" s="32">
        <v>2</v>
      </c>
      <c r="D17" s="32">
        <v>3</v>
      </c>
      <c r="E17" s="32">
        <v>1</v>
      </c>
      <c r="F17" s="32">
        <v>2</v>
      </c>
      <c r="G17" s="32">
        <v>1</v>
      </c>
      <c r="H17" s="32">
        <v>3</v>
      </c>
      <c r="I17" s="28">
        <v>5</v>
      </c>
      <c r="J17" s="28">
        <v>7</v>
      </c>
      <c r="K17" s="28">
        <v>9</v>
      </c>
      <c r="L17" s="28">
        <v>6</v>
      </c>
      <c r="M17" s="28">
        <v>8</v>
      </c>
      <c r="N17" s="28">
        <v>10</v>
      </c>
      <c r="O17" s="28">
        <f t="shared" si="3"/>
        <v>355</v>
      </c>
      <c r="P17" s="28">
        <f t="shared" si="4"/>
        <v>14</v>
      </c>
      <c r="Q17" s="28">
        <f t="shared" si="5"/>
        <v>46</v>
      </c>
      <c r="R17" s="28">
        <f t="shared" si="0"/>
        <v>52</v>
      </c>
      <c r="S17" s="28">
        <f t="shared" si="6"/>
        <v>343</v>
      </c>
      <c r="T17" s="28">
        <f t="shared" si="7"/>
        <v>1.2857142857142858</v>
      </c>
      <c r="U17" s="28">
        <f t="shared" si="8"/>
        <v>10.714285714285714</v>
      </c>
      <c r="V17" s="28">
        <f t="shared" si="9"/>
        <v>2.4</v>
      </c>
      <c r="W17" s="28">
        <f t="shared" si="10"/>
        <v>2.6785714285714284</v>
      </c>
      <c r="X17" s="30">
        <f t="shared" si="11"/>
        <v>1723.4921837038387</v>
      </c>
      <c r="Y17" s="30">
        <f t="shared" si="1"/>
        <v>4136.3812408892127</v>
      </c>
      <c r="Z17" s="31">
        <f t="shared" si="2"/>
        <v>32.364093181576656</v>
      </c>
      <c r="AA17" s="31">
        <f t="shared" si="2"/>
        <v>36.166205598692713</v>
      </c>
    </row>
    <row r="18" spans="1:27">
      <c r="A18" s="29">
        <v>15</v>
      </c>
      <c r="B18" s="32">
        <v>5</v>
      </c>
      <c r="C18" s="32">
        <v>3</v>
      </c>
      <c r="D18" s="32">
        <v>1</v>
      </c>
      <c r="E18" s="32">
        <v>2</v>
      </c>
      <c r="F18" s="32">
        <v>3</v>
      </c>
      <c r="G18" s="32">
        <v>2</v>
      </c>
      <c r="H18" s="32">
        <v>1</v>
      </c>
      <c r="I18" s="28">
        <v>4</v>
      </c>
      <c r="J18" s="28">
        <v>8</v>
      </c>
      <c r="K18" s="28">
        <v>12</v>
      </c>
      <c r="L18" s="28">
        <v>5</v>
      </c>
      <c r="M18" s="28">
        <v>9</v>
      </c>
      <c r="N18" s="28">
        <v>13</v>
      </c>
      <c r="O18" s="28">
        <f t="shared" si="3"/>
        <v>499</v>
      </c>
      <c r="P18" s="28">
        <f t="shared" si="4"/>
        <v>14</v>
      </c>
      <c r="Q18" s="28">
        <f t="shared" si="5"/>
        <v>56</v>
      </c>
      <c r="R18" s="28">
        <f t="shared" si="0"/>
        <v>62</v>
      </c>
      <c r="S18" s="28">
        <f t="shared" si="6"/>
        <v>497.28571428571428</v>
      </c>
      <c r="T18" s="28">
        <f t="shared" si="7"/>
        <v>1.2857142857142858</v>
      </c>
      <c r="U18" s="28">
        <f t="shared" si="8"/>
        <v>0.4285714285714366</v>
      </c>
      <c r="V18" s="28">
        <f t="shared" si="9"/>
        <v>0.34285714285714447</v>
      </c>
      <c r="W18" s="28">
        <f t="shared" si="10"/>
        <v>0.10714285714285915</v>
      </c>
      <c r="X18" s="30">
        <f t="shared" si="11"/>
        <v>25748.597071641037</v>
      </c>
      <c r="Y18" s="30">
        <f t="shared" si="1"/>
        <v>8828.0904245626825</v>
      </c>
      <c r="Z18" s="31">
        <f t="shared" si="2"/>
        <v>44.10753571216312</v>
      </c>
      <c r="AA18" s="31">
        <f t="shared" si="2"/>
        <v>39.458667729136636</v>
      </c>
    </row>
    <row r="19" spans="1:27">
      <c r="A19" s="29">
        <v>16</v>
      </c>
      <c r="B19" s="32">
        <v>6</v>
      </c>
      <c r="C19" s="32">
        <v>1</v>
      </c>
      <c r="D19" s="32">
        <v>3</v>
      </c>
      <c r="E19" s="32">
        <v>2</v>
      </c>
      <c r="F19" s="32">
        <v>3</v>
      </c>
      <c r="G19" s="32">
        <v>1</v>
      </c>
      <c r="H19" s="32">
        <v>2</v>
      </c>
      <c r="I19" s="28">
        <v>2</v>
      </c>
      <c r="J19" s="28">
        <v>9</v>
      </c>
      <c r="K19" s="28">
        <v>16</v>
      </c>
      <c r="L19" s="28">
        <v>3</v>
      </c>
      <c r="M19" s="28">
        <v>10</v>
      </c>
      <c r="N19" s="28">
        <v>17</v>
      </c>
      <c r="O19" s="28">
        <f t="shared" si="3"/>
        <v>739</v>
      </c>
      <c r="P19" s="28">
        <f t="shared" si="4"/>
        <v>14</v>
      </c>
      <c r="Q19" s="28">
        <f t="shared" si="5"/>
        <v>68</v>
      </c>
      <c r="R19" s="28">
        <f t="shared" si="0"/>
        <v>74</v>
      </c>
      <c r="S19" s="28">
        <f t="shared" si="6"/>
        <v>720.14285714285711</v>
      </c>
      <c r="T19" s="28">
        <f t="shared" si="7"/>
        <v>1.2857142857142858</v>
      </c>
      <c r="U19" s="28">
        <f t="shared" si="8"/>
        <v>17.571428571428605</v>
      </c>
      <c r="V19" s="28">
        <f t="shared" si="9"/>
        <v>3.771428571428578</v>
      </c>
      <c r="W19" s="28">
        <f t="shared" si="10"/>
        <v>4.3928571428571512</v>
      </c>
      <c r="X19" s="30">
        <f t="shared" si="11"/>
        <v>4851.3074100378699</v>
      </c>
      <c r="Y19" s="30">
        <f t="shared" si="1"/>
        <v>18296.359375</v>
      </c>
      <c r="Z19" s="31">
        <f t="shared" si="2"/>
        <v>36.858587951894783</v>
      </c>
      <c r="AA19" s="31">
        <f t="shared" si="2"/>
        <v>42.623646820450531</v>
      </c>
    </row>
    <row r="20" spans="1:27">
      <c r="A20" s="29">
        <v>17</v>
      </c>
      <c r="B20" s="32">
        <v>6</v>
      </c>
      <c r="C20" s="32">
        <v>2</v>
      </c>
      <c r="D20" s="32">
        <v>1</v>
      </c>
      <c r="E20" s="32">
        <v>3</v>
      </c>
      <c r="F20" s="32">
        <v>1</v>
      </c>
      <c r="G20" s="32">
        <v>2</v>
      </c>
      <c r="H20" s="32">
        <v>3</v>
      </c>
      <c r="I20" s="28">
        <v>3</v>
      </c>
      <c r="J20" s="28">
        <v>6</v>
      </c>
      <c r="K20" s="28">
        <v>9</v>
      </c>
      <c r="L20" s="28">
        <v>4</v>
      </c>
      <c r="M20" s="28">
        <v>7</v>
      </c>
      <c r="N20" s="28">
        <v>10</v>
      </c>
      <c r="O20" s="28">
        <f t="shared" si="3"/>
        <v>291</v>
      </c>
      <c r="P20" s="28">
        <f t="shared" si="4"/>
        <v>14</v>
      </c>
      <c r="Q20" s="28">
        <f t="shared" si="5"/>
        <v>42</v>
      </c>
      <c r="R20" s="28">
        <f t="shared" si="0"/>
        <v>48</v>
      </c>
      <c r="S20" s="28">
        <f t="shared" si="6"/>
        <v>289.28571428571428</v>
      </c>
      <c r="T20" s="28">
        <f t="shared" si="7"/>
        <v>1.2857142857142858</v>
      </c>
      <c r="U20" s="28">
        <f t="shared" si="8"/>
        <v>0.4285714285714366</v>
      </c>
      <c r="V20" s="28">
        <f t="shared" si="9"/>
        <v>0.34285714285714447</v>
      </c>
      <c r="W20" s="28">
        <f t="shared" si="10"/>
        <v>0.10714285714285915</v>
      </c>
      <c r="X20" s="30">
        <f t="shared" si="11"/>
        <v>8710.8589764030203</v>
      </c>
      <c r="Y20" s="30">
        <f t="shared" si="1"/>
        <v>2986.5802204810498</v>
      </c>
      <c r="Z20" s="31">
        <f t="shared" si="2"/>
        <v>39.400609828283493</v>
      </c>
      <c r="AA20" s="31">
        <f t="shared" si="2"/>
        <v>34.751741845257001</v>
      </c>
    </row>
    <row r="21" spans="1:27">
      <c r="A21" s="29">
        <v>18</v>
      </c>
      <c r="B21" s="32">
        <v>6</v>
      </c>
      <c r="C21" s="32">
        <v>3</v>
      </c>
      <c r="D21" s="32">
        <v>2</v>
      </c>
      <c r="E21" s="32">
        <v>1</v>
      </c>
      <c r="F21" s="32">
        <v>2</v>
      </c>
      <c r="G21" s="32">
        <v>3</v>
      </c>
      <c r="H21" s="32">
        <v>1</v>
      </c>
      <c r="I21" s="28">
        <v>2</v>
      </c>
      <c r="J21" s="28">
        <v>4</v>
      </c>
      <c r="K21" s="28">
        <v>9</v>
      </c>
      <c r="L21" s="28">
        <v>3</v>
      </c>
      <c r="M21" s="28">
        <v>5</v>
      </c>
      <c r="N21" s="28">
        <v>10</v>
      </c>
      <c r="O21" s="28">
        <f t="shared" si="3"/>
        <v>235</v>
      </c>
      <c r="P21" s="28">
        <f t="shared" si="4"/>
        <v>14</v>
      </c>
      <c r="Q21" s="28">
        <f t="shared" si="5"/>
        <v>37</v>
      </c>
      <c r="R21" s="28">
        <f t="shared" si="0"/>
        <v>43</v>
      </c>
      <c r="S21" s="28">
        <f t="shared" si="6"/>
        <v>228.57142857142858</v>
      </c>
      <c r="T21" s="28">
        <f t="shared" si="7"/>
        <v>1.2857142857142858</v>
      </c>
      <c r="U21" s="28">
        <f t="shared" si="8"/>
        <v>5.1428571428571308</v>
      </c>
      <c r="V21" s="28">
        <f t="shared" si="9"/>
        <v>1.2857142857142834</v>
      </c>
      <c r="W21" s="28">
        <f t="shared" si="10"/>
        <v>1.2857142857142827</v>
      </c>
      <c r="X21" s="30">
        <f t="shared" si="11"/>
        <v>1434.9665532879847</v>
      </c>
      <c r="Y21" s="30">
        <f t="shared" si="1"/>
        <v>1844.9569970845484</v>
      </c>
      <c r="Z21" s="31">
        <f t="shared" si="2"/>
        <v>31.568417784973629</v>
      </c>
      <c r="AA21" s="31">
        <f t="shared" si="2"/>
        <v>32.659862479224302</v>
      </c>
    </row>
  </sheetData>
  <mergeCells count="3">
    <mergeCell ref="B2:H2"/>
    <mergeCell ref="I1:K1"/>
    <mergeCell ref="L1:N1"/>
  </mergeCells>
  <phoneticPr fontId="2"/>
  <conditionalFormatting sqref="B5:H21">
    <cfRule type="expression" dxfId="1" priority="1" stopIfTrue="1">
      <formula>IF($D$4=$M5,TRUE,FALSE)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D705F-A1FA-E04E-9A95-8736674C637B}">
  <dimension ref="A1:BB47"/>
  <sheetViews>
    <sheetView tabSelected="1" zoomScale="110" zoomScaleNormal="110" workbookViewId="0">
      <selection activeCell="Z25" sqref="Z25"/>
    </sheetView>
  </sheetViews>
  <sheetFormatPr baseColWidth="10" defaultColWidth="9" defaultRowHeight="14"/>
  <cols>
    <col min="1" max="1" width="9" style="5"/>
    <col min="2" max="2" width="7" style="5" bestFit="1" customWidth="1"/>
    <col min="3" max="3" width="4" style="5" bestFit="1" customWidth="1"/>
    <col min="4" max="5" width="2.6640625" style="5" bestFit="1" customWidth="1"/>
    <col min="6" max="6" width="3" style="5" bestFit="1" customWidth="1"/>
    <col min="7" max="8" width="2.6640625" style="5" customWidth="1"/>
    <col min="9" max="9" width="3" style="5" customWidth="1"/>
    <col min="10" max="24" width="9" style="5"/>
    <col min="25" max="30" width="7" style="5" customWidth="1"/>
    <col min="31" max="31" width="1.6640625" style="5" customWidth="1"/>
    <col min="32" max="34" width="7" style="5" customWidth="1"/>
    <col min="35" max="35" width="2" style="5" customWidth="1"/>
    <col min="36" max="38" width="7" style="5" customWidth="1"/>
    <col min="39" max="39" width="1.5" style="5" customWidth="1"/>
    <col min="40" max="42" width="7" style="5" customWidth="1"/>
    <col min="43" max="43" width="1.83203125" style="5" customWidth="1"/>
    <col min="44" max="46" width="7" style="5" customWidth="1"/>
    <col min="47" max="47" width="2" style="5" customWidth="1"/>
    <col min="48" max="50" width="7" style="5" customWidth="1"/>
    <col min="51" max="51" width="1.33203125" style="5" customWidth="1"/>
    <col min="52" max="54" width="7" style="5" customWidth="1"/>
    <col min="55" max="256" width="9" style="5"/>
    <col min="257" max="257" width="7" style="5" bestFit="1" customWidth="1"/>
    <col min="258" max="258" width="3" style="5" bestFit="1" customWidth="1"/>
    <col min="259" max="260" width="2.6640625" style="5" bestFit="1" customWidth="1"/>
    <col min="261" max="261" width="3" style="5" bestFit="1" customWidth="1"/>
    <col min="262" max="263" width="2.6640625" style="5" customWidth="1"/>
    <col min="264" max="264" width="3" style="5" customWidth="1"/>
    <col min="265" max="265" width="3" style="5" bestFit="1" customWidth="1"/>
    <col min="266" max="280" width="9" style="5"/>
    <col min="281" max="282" width="7" style="5" customWidth="1"/>
    <col min="283" max="283" width="1.6640625" style="5" customWidth="1"/>
    <col min="284" max="286" width="7" style="5" customWidth="1"/>
    <col min="287" max="287" width="2" style="5" customWidth="1"/>
    <col min="288" max="290" width="7" style="5" customWidth="1"/>
    <col min="291" max="291" width="1.5" style="5" customWidth="1"/>
    <col min="292" max="294" width="7" style="5" customWidth="1"/>
    <col min="295" max="295" width="1.83203125" style="5" customWidth="1"/>
    <col min="296" max="298" width="7" style="5" customWidth="1"/>
    <col min="299" max="299" width="2" style="5" customWidth="1"/>
    <col min="300" max="302" width="7" style="5" customWidth="1"/>
    <col min="303" max="303" width="1.33203125" style="5" customWidth="1"/>
    <col min="304" max="306" width="7" style="5" customWidth="1"/>
    <col min="307" max="307" width="1.5" style="5" customWidth="1"/>
    <col min="308" max="310" width="7" style="5" customWidth="1"/>
    <col min="311" max="512" width="9" style="5"/>
    <col min="513" max="513" width="7" style="5" bestFit="1" customWidth="1"/>
    <col min="514" max="514" width="3" style="5" bestFit="1" customWidth="1"/>
    <col min="515" max="516" width="2.6640625" style="5" bestFit="1" customWidth="1"/>
    <col min="517" max="517" width="3" style="5" bestFit="1" customWidth="1"/>
    <col min="518" max="519" width="2.6640625" style="5" customWidth="1"/>
    <col min="520" max="520" width="3" style="5" customWidth="1"/>
    <col min="521" max="521" width="3" style="5" bestFit="1" customWidth="1"/>
    <col min="522" max="536" width="9" style="5"/>
    <col min="537" max="538" width="7" style="5" customWidth="1"/>
    <col min="539" max="539" width="1.6640625" style="5" customWidth="1"/>
    <col min="540" max="542" width="7" style="5" customWidth="1"/>
    <col min="543" max="543" width="2" style="5" customWidth="1"/>
    <col min="544" max="546" width="7" style="5" customWidth="1"/>
    <col min="547" max="547" width="1.5" style="5" customWidth="1"/>
    <col min="548" max="550" width="7" style="5" customWidth="1"/>
    <col min="551" max="551" width="1.83203125" style="5" customWidth="1"/>
    <col min="552" max="554" width="7" style="5" customWidth="1"/>
    <col min="555" max="555" width="2" style="5" customWidth="1"/>
    <col min="556" max="558" width="7" style="5" customWidth="1"/>
    <col min="559" max="559" width="1.33203125" style="5" customWidth="1"/>
    <col min="560" max="562" width="7" style="5" customWidth="1"/>
    <col min="563" max="563" width="1.5" style="5" customWidth="1"/>
    <col min="564" max="566" width="7" style="5" customWidth="1"/>
    <col min="567" max="768" width="9" style="5"/>
    <col min="769" max="769" width="7" style="5" bestFit="1" customWidth="1"/>
    <col min="770" max="770" width="3" style="5" bestFit="1" customWidth="1"/>
    <col min="771" max="772" width="2.6640625" style="5" bestFit="1" customWidth="1"/>
    <col min="773" max="773" width="3" style="5" bestFit="1" customWidth="1"/>
    <col min="774" max="775" width="2.6640625" style="5" customWidth="1"/>
    <col min="776" max="776" width="3" style="5" customWidth="1"/>
    <col min="777" max="777" width="3" style="5" bestFit="1" customWidth="1"/>
    <col min="778" max="792" width="9" style="5"/>
    <col min="793" max="794" width="7" style="5" customWidth="1"/>
    <col min="795" max="795" width="1.6640625" style="5" customWidth="1"/>
    <col min="796" max="798" width="7" style="5" customWidth="1"/>
    <col min="799" max="799" width="2" style="5" customWidth="1"/>
    <col min="800" max="802" width="7" style="5" customWidth="1"/>
    <col min="803" max="803" width="1.5" style="5" customWidth="1"/>
    <col min="804" max="806" width="7" style="5" customWidth="1"/>
    <col min="807" max="807" width="1.83203125" style="5" customWidth="1"/>
    <col min="808" max="810" width="7" style="5" customWidth="1"/>
    <col min="811" max="811" width="2" style="5" customWidth="1"/>
    <col min="812" max="814" width="7" style="5" customWidth="1"/>
    <col min="815" max="815" width="1.33203125" style="5" customWidth="1"/>
    <col min="816" max="818" width="7" style="5" customWidth="1"/>
    <col min="819" max="819" width="1.5" style="5" customWidth="1"/>
    <col min="820" max="822" width="7" style="5" customWidth="1"/>
    <col min="823" max="1024" width="9" style="5"/>
    <col min="1025" max="1025" width="7" style="5" bestFit="1" customWidth="1"/>
    <col min="1026" max="1026" width="3" style="5" bestFit="1" customWidth="1"/>
    <col min="1027" max="1028" width="2.6640625" style="5" bestFit="1" customWidth="1"/>
    <col min="1029" max="1029" width="3" style="5" bestFit="1" customWidth="1"/>
    <col min="1030" max="1031" width="2.6640625" style="5" customWidth="1"/>
    <col min="1032" max="1032" width="3" style="5" customWidth="1"/>
    <col min="1033" max="1033" width="3" style="5" bestFit="1" customWidth="1"/>
    <col min="1034" max="1048" width="9" style="5"/>
    <col min="1049" max="1050" width="7" style="5" customWidth="1"/>
    <col min="1051" max="1051" width="1.6640625" style="5" customWidth="1"/>
    <col min="1052" max="1054" width="7" style="5" customWidth="1"/>
    <col min="1055" max="1055" width="2" style="5" customWidth="1"/>
    <col min="1056" max="1058" width="7" style="5" customWidth="1"/>
    <col min="1059" max="1059" width="1.5" style="5" customWidth="1"/>
    <col min="1060" max="1062" width="7" style="5" customWidth="1"/>
    <col min="1063" max="1063" width="1.83203125" style="5" customWidth="1"/>
    <col min="1064" max="1066" width="7" style="5" customWidth="1"/>
    <col min="1067" max="1067" width="2" style="5" customWidth="1"/>
    <col min="1068" max="1070" width="7" style="5" customWidth="1"/>
    <col min="1071" max="1071" width="1.33203125" style="5" customWidth="1"/>
    <col min="1072" max="1074" width="7" style="5" customWidth="1"/>
    <col min="1075" max="1075" width="1.5" style="5" customWidth="1"/>
    <col min="1076" max="1078" width="7" style="5" customWidth="1"/>
    <col min="1079" max="1280" width="9" style="5"/>
    <col min="1281" max="1281" width="7" style="5" bestFit="1" customWidth="1"/>
    <col min="1282" max="1282" width="3" style="5" bestFit="1" customWidth="1"/>
    <col min="1283" max="1284" width="2.6640625" style="5" bestFit="1" customWidth="1"/>
    <col min="1285" max="1285" width="3" style="5" bestFit="1" customWidth="1"/>
    <col min="1286" max="1287" width="2.6640625" style="5" customWidth="1"/>
    <col min="1288" max="1288" width="3" style="5" customWidth="1"/>
    <col min="1289" max="1289" width="3" style="5" bestFit="1" customWidth="1"/>
    <col min="1290" max="1304" width="9" style="5"/>
    <col min="1305" max="1306" width="7" style="5" customWidth="1"/>
    <col min="1307" max="1307" width="1.6640625" style="5" customWidth="1"/>
    <col min="1308" max="1310" width="7" style="5" customWidth="1"/>
    <col min="1311" max="1311" width="2" style="5" customWidth="1"/>
    <col min="1312" max="1314" width="7" style="5" customWidth="1"/>
    <col min="1315" max="1315" width="1.5" style="5" customWidth="1"/>
    <col min="1316" max="1318" width="7" style="5" customWidth="1"/>
    <col min="1319" max="1319" width="1.83203125" style="5" customWidth="1"/>
    <col min="1320" max="1322" width="7" style="5" customWidth="1"/>
    <col min="1323" max="1323" width="2" style="5" customWidth="1"/>
    <col min="1324" max="1326" width="7" style="5" customWidth="1"/>
    <col min="1327" max="1327" width="1.33203125" style="5" customWidth="1"/>
    <col min="1328" max="1330" width="7" style="5" customWidth="1"/>
    <col min="1331" max="1331" width="1.5" style="5" customWidth="1"/>
    <col min="1332" max="1334" width="7" style="5" customWidth="1"/>
    <col min="1335" max="1536" width="9" style="5"/>
    <col min="1537" max="1537" width="7" style="5" bestFit="1" customWidth="1"/>
    <col min="1538" max="1538" width="3" style="5" bestFit="1" customWidth="1"/>
    <col min="1539" max="1540" width="2.6640625" style="5" bestFit="1" customWidth="1"/>
    <col min="1541" max="1541" width="3" style="5" bestFit="1" customWidth="1"/>
    <col min="1542" max="1543" width="2.6640625" style="5" customWidth="1"/>
    <col min="1544" max="1544" width="3" style="5" customWidth="1"/>
    <col min="1545" max="1545" width="3" style="5" bestFit="1" customWidth="1"/>
    <col min="1546" max="1560" width="9" style="5"/>
    <col min="1561" max="1562" width="7" style="5" customWidth="1"/>
    <col min="1563" max="1563" width="1.6640625" style="5" customWidth="1"/>
    <col min="1564" max="1566" width="7" style="5" customWidth="1"/>
    <col min="1567" max="1567" width="2" style="5" customWidth="1"/>
    <col min="1568" max="1570" width="7" style="5" customWidth="1"/>
    <col min="1571" max="1571" width="1.5" style="5" customWidth="1"/>
    <col min="1572" max="1574" width="7" style="5" customWidth="1"/>
    <col min="1575" max="1575" width="1.83203125" style="5" customWidth="1"/>
    <col min="1576" max="1578" width="7" style="5" customWidth="1"/>
    <col min="1579" max="1579" width="2" style="5" customWidth="1"/>
    <col min="1580" max="1582" width="7" style="5" customWidth="1"/>
    <col min="1583" max="1583" width="1.33203125" style="5" customWidth="1"/>
    <col min="1584" max="1586" width="7" style="5" customWidth="1"/>
    <col min="1587" max="1587" width="1.5" style="5" customWidth="1"/>
    <col min="1588" max="1590" width="7" style="5" customWidth="1"/>
    <col min="1591" max="1792" width="9" style="5"/>
    <col min="1793" max="1793" width="7" style="5" bestFit="1" customWidth="1"/>
    <col min="1794" max="1794" width="3" style="5" bestFit="1" customWidth="1"/>
    <col min="1795" max="1796" width="2.6640625" style="5" bestFit="1" customWidth="1"/>
    <col min="1797" max="1797" width="3" style="5" bestFit="1" customWidth="1"/>
    <col min="1798" max="1799" width="2.6640625" style="5" customWidth="1"/>
    <col min="1800" max="1800" width="3" style="5" customWidth="1"/>
    <col min="1801" max="1801" width="3" style="5" bestFit="1" customWidth="1"/>
    <col min="1802" max="1816" width="9" style="5"/>
    <col min="1817" max="1818" width="7" style="5" customWidth="1"/>
    <col min="1819" max="1819" width="1.6640625" style="5" customWidth="1"/>
    <col min="1820" max="1822" width="7" style="5" customWidth="1"/>
    <col min="1823" max="1823" width="2" style="5" customWidth="1"/>
    <col min="1824" max="1826" width="7" style="5" customWidth="1"/>
    <col min="1827" max="1827" width="1.5" style="5" customWidth="1"/>
    <col min="1828" max="1830" width="7" style="5" customWidth="1"/>
    <col min="1831" max="1831" width="1.83203125" style="5" customWidth="1"/>
    <col min="1832" max="1834" width="7" style="5" customWidth="1"/>
    <col min="1835" max="1835" width="2" style="5" customWidth="1"/>
    <col min="1836" max="1838" width="7" style="5" customWidth="1"/>
    <col min="1839" max="1839" width="1.33203125" style="5" customWidth="1"/>
    <col min="1840" max="1842" width="7" style="5" customWidth="1"/>
    <col min="1843" max="1843" width="1.5" style="5" customWidth="1"/>
    <col min="1844" max="1846" width="7" style="5" customWidth="1"/>
    <col min="1847" max="2048" width="9" style="5"/>
    <col min="2049" max="2049" width="7" style="5" bestFit="1" customWidth="1"/>
    <col min="2050" max="2050" width="3" style="5" bestFit="1" customWidth="1"/>
    <col min="2051" max="2052" width="2.6640625" style="5" bestFit="1" customWidth="1"/>
    <col min="2053" max="2053" width="3" style="5" bestFit="1" customWidth="1"/>
    <col min="2054" max="2055" width="2.6640625" style="5" customWidth="1"/>
    <col min="2056" max="2056" width="3" style="5" customWidth="1"/>
    <col min="2057" max="2057" width="3" style="5" bestFit="1" customWidth="1"/>
    <col min="2058" max="2072" width="9" style="5"/>
    <col min="2073" max="2074" width="7" style="5" customWidth="1"/>
    <col min="2075" max="2075" width="1.6640625" style="5" customWidth="1"/>
    <col min="2076" max="2078" width="7" style="5" customWidth="1"/>
    <col min="2079" max="2079" width="2" style="5" customWidth="1"/>
    <col min="2080" max="2082" width="7" style="5" customWidth="1"/>
    <col min="2083" max="2083" width="1.5" style="5" customWidth="1"/>
    <col min="2084" max="2086" width="7" style="5" customWidth="1"/>
    <col min="2087" max="2087" width="1.83203125" style="5" customWidth="1"/>
    <col min="2088" max="2090" width="7" style="5" customWidth="1"/>
    <col min="2091" max="2091" width="2" style="5" customWidth="1"/>
    <col min="2092" max="2094" width="7" style="5" customWidth="1"/>
    <col min="2095" max="2095" width="1.33203125" style="5" customWidth="1"/>
    <col min="2096" max="2098" width="7" style="5" customWidth="1"/>
    <col min="2099" max="2099" width="1.5" style="5" customWidth="1"/>
    <col min="2100" max="2102" width="7" style="5" customWidth="1"/>
    <col min="2103" max="2304" width="9" style="5"/>
    <col min="2305" max="2305" width="7" style="5" bestFit="1" customWidth="1"/>
    <col min="2306" max="2306" width="3" style="5" bestFit="1" customWidth="1"/>
    <col min="2307" max="2308" width="2.6640625" style="5" bestFit="1" customWidth="1"/>
    <col min="2309" max="2309" width="3" style="5" bestFit="1" customWidth="1"/>
    <col min="2310" max="2311" width="2.6640625" style="5" customWidth="1"/>
    <col min="2312" max="2312" width="3" style="5" customWidth="1"/>
    <col min="2313" max="2313" width="3" style="5" bestFit="1" customWidth="1"/>
    <col min="2314" max="2328" width="9" style="5"/>
    <col min="2329" max="2330" width="7" style="5" customWidth="1"/>
    <col min="2331" max="2331" width="1.6640625" style="5" customWidth="1"/>
    <col min="2332" max="2334" width="7" style="5" customWidth="1"/>
    <col min="2335" max="2335" width="2" style="5" customWidth="1"/>
    <col min="2336" max="2338" width="7" style="5" customWidth="1"/>
    <col min="2339" max="2339" width="1.5" style="5" customWidth="1"/>
    <col min="2340" max="2342" width="7" style="5" customWidth="1"/>
    <col min="2343" max="2343" width="1.83203125" style="5" customWidth="1"/>
    <col min="2344" max="2346" width="7" style="5" customWidth="1"/>
    <col min="2347" max="2347" width="2" style="5" customWidth="1"/>
    <col min="2348" max="2350" width="7" style="5" customWidth="1"/>
    <col min="2351" max="2351" width="1.33203125" style="5" customWidth="1"/>
    <col min="2352" max="2354" width="7" style="5" customWidth="1"/>
    <col min="2355" max="2355" width="1.5" style="5" customWidth="1"/>
    <col min="2356" max="2358" width="7" style="5" customWidth="1"/>
    <col min="2359" max="2560" width="9" style="5"/>
    <col min="2561" max="2561" width="7" style="5" bestFit="1" customWidth="1"/>
    <col min="2562" max="2562" width="3" style="5" bestFit="1" customWidth="1"/>
    <col min="2563" max="2564" width="2.6640625" style="5" bestFit="1" customWidth="1"/>
    <col min="2565" max="2565" width="3" style="5" bestFit="1" customWidth="1"/>
    <col min="2566" max="2567" width="2.6640625" style="5" customWidth="1"/>
    <col min="2568" max="2568" width="3" style="5" customWidth="1"/>
    <col min="2569" max="2569" width="3" style="5" bestFit="1" customWidth="1"/>
    <col min="2570" max="2584" width="9" style="5"/>
    <col min="2585" max="2586" width="7" style="5" customWidth="1"/>
    <col min="2587" max="2587" width="1.6640625" style="5" customWidth="1"/>
    <col min="2588" max="2590" width="7" style="5" customWidth="1"/>
    <col min="2591" max="2591" width="2" style="5" customWidth="1"/>
    <col min="2592" max="2594" width="7" style="5" customWidth="1"/>
    <col min="2595" max="2595" width="1.5" style="5" customWidth="1"/>
    <col min="2596" max="2598" width="7" style="5" customWidth="1"/>
    <col min="2599" max="2599" width="1.83203125" style="5" customWidth="1"/>
    <col min="2600" max="2602" width="7" style="5" customWidth="1"/>
    <col min="2603" max="2603" width="2" style="5" customWidth="1"/>
    <col min="2604" max="2606" width="7" style="5" customWidth="1"/>
    <col min="2607" max="2607" width="1.33203125" style="5" customWidth="1"/>
    <col min="2608" max="2610" width="7" style="5" customWidth="1"/>
    <col min="2611" max="2611" width="1.5" style="5" customWidth="1"/>
    <col min="2612" max="2614" width="7" style="5" customWidth="1"/>
    <col min="2615" max="2816" width="9" style="5"/>
    <col min="2817" max="2817" width="7" style="5" bestFit="1" customWidth="1"/>
    <col min="2818" max="2818" width="3" style="5" bestFit="1" customWidth="1"/>
    <col min="2819" max="2820" width="2.6640625" style="5" bestFit="1" customWidth="1"/>
    <col min="2821" max="2821" width="3" style="5" bestFit="1" customWidth="1"/>
    <col min="2822" max="2823" width="2.6640625" style="5" customWidth="1"/>
    <col min="2824" max="2824" width="3" style="5" customWidth="1"/>
    <col min="2825" max="2825" width="3" style="5" bestFit="1" customWidth="1"/>
    <col min="2826" max="2840" width="9" style="5"/>
    <col min="2841" max="2842" width="7" style="5" customWidth="1"/>
    <col min="2843" max="2843" width="1.6640625" style="5" customWidth="1"/>
    <col min="2844" max="2846" width="7" style="5" customWidth="1"/>
    <col min="2847" max="2847" width="2" style="5" customWidth="1"/>
    <col min="2848" max="2850" width="7" style="5" customWidth="1"/>
    <col min="2851" max="2851" width="1.5" style="5" customWidth="1"/>
    <col min="2852" max="2854" width="7" style="5" customWidth="1"/>
    <col min="2855" max="2855" width="1.83203125" style="5" customWidth="1"/>
    <col min="2856" max="2858" width="7" style="5" customWidth="1"/>
    <col min="2859" max="2859" width="2" style="5" customWidth="1"/>
    <col min="2860" max="2862" width="7" style="5" customWidth="1"/>
    <col min="2863" max="2863" width="1.33203125" style="5" customWidth="1"/>
    <col min="2864" max="2866" width="7" style="5" customWidth="1"/>
    <col min="2867" max="2867" width="1.5" style="5" customWidth="1"/>
    <col min="2868" max="2870" width="7" style="5" customWidth="1"/>
    <col min="2871" max="3072" width="9" style="5"/>
    <col min="3073" max="3073" width="7" style="5" bestFit="1" customWidth="1"/>
    <col min="3074" max="3074" width="3" style="5" bestFit="1" customWidth="1"/>
    <col min="3075" max="3076" width="2.6640625" style="5" bestFit="1" customWidth="1"/>
    <col min="3077" max="3077" width="3" style="5" bestFit="1" customWidth="1"/>
    <col min="3078" max="3079" width="2.6640625" style="5" customWidth="1"/>
    <col min="3080" max="3080" width="3" style="5" customWidth="1"/>
    <col min="3081" max="3081" width="3" style="5" bestFit="1" customWidth="1"/>
    <col min="3082" max="3096" width="9" style="5"/>
    <col min="3097" max="3098" width="7" style="5" customWidth="1"/>
    <col min="3099" max="3099" width="1.6640625" style="5" customWidth="1"/>
    <col min="3100" max="3102" width="7" style="5" customWidth="1"/>
    <col min="3103" max="3103" width="2" style="5" customWidth="1"/>
    <col min="3104" max="3106" width="7" style="5" customWidth="1"/>
    <col min="3107" max="3107" width="1.5" style="5" customWidth="1"/>
    <col min="3108" max="3110" width="7" style="5" customWidth="1"/>
    <col min="3111" max="3111" width="1.83203125" style="5" customWidth="1"/>
    <col min="3112" max="3114" width="7" style="5" customWidth="1"/>
    <col min="3115" max="3115" width="2" style="5" customWidth="1"/>
    <col min="3116" max="3118" width="7" style="5" customWidth="1"/>
    <col min="3119" max="3119" width="1.33203125" style="5" customWidth="1"/>
    <col min="3120" max="3122" width="7" style="5" customWidth="1"/>
    <col min="3123" max="3123" width="1.5" style="5" customWidth="1"/>
    <col min="3124" max="3126" width="7" style="5" customWidth="1"/>
    <col min="3127" max="3328" width="9" style="5"/>
    <col min="3329" max="3329" width="7" style="5" bestFit="1" customWidth="1"/>
    <col min="3330" max="3330" width="3" style="5" bestFit="1" customWidth="1"/>
    <col min="3331" max="3332" width="2.6640625" style="5" bestFit="1" customWidth="1"/>
    <col min="3333" max="3333" width="3" style="5" bestFit="1" customWidth="1"/>
    <col min="3334" max="3335" width="2.6640625" style="5" customWidth="1"/>
    <col min="3336" max="3336" width="3" style="5" customWidth="1"/>
    <col min="3337" max="3337" width="3" style="5" bestFit="1" customWidth="1"/>
    <col min="3338" max="3352" width="9" style="5"/>
    <col min="3353" max="3354" width="7" style="5" customWidth="1"/>
    <col min="3355" max="3355" width="1.6640625" style="5" customWidth="1"/>
    <col min="3356" max="3358" width="7" style="5" customWidth="1"/>
    <col min="3359" max="3359" width="2" style="5" customWidth="1"/>
    <col min="3360" max="3362" width="7" style="5" customWidth="1"/>
    <col min="3363" max="3363" width="1.5" style="5" customWidth="1"/>
    <col min="3364" max="3366" width="7" style="5" customWidth="1"/>
    <col min="3367" max="3367" width="1.83203125" style="5" customWidth="1"/>
    <col min="3368" max="3370" width="7" style="5" customWidth="1"/>
    <col min="3371" max="3371" width="2" style="5" customWidth="1"/>
    <col min="3372" max="3374" width="7" style="5" customWidth="1"/>
    <col min="3375" max="3375" width="1.33203125" style="5" customWidth="1"/>
    <col min="3376" max="3378" width="7" style="5" customWidth="1"/>
    <col min="3379" max="3379" width="1.5" style="5" customWidth="1"/>
    <col min="3380" max="3382" width="7" style="5" customWidth="1"/>
    <col min="3383" max="3584" width="9" style="5"/>
    <col min="3585" max="3585" width="7" style="5" bestFit="1" customWidth="1"/>
    <col min="3586" max="3586" width="3" style="5" bestFit="1" customWidth="1"/>
    <col min="3587" max="3588" width="2.6640625" style="5" bestFit="1" customWidth="1"/>
    <col min="3589" max="3589" width="3" style="5" bestFit="1" customWidth="1"/>
    <col min="3590" max="3591" width="2.6640625" style="5" customWidth="1"/>
    <col min="3592" max="3592" width="3" style="5" customWidth="1"/>
    <col min="3593" max="3593" width="3" style="5" bestFit="1" customWidth="1"/>
    <col min="3594" max="3608" width="9" style="5"/>
    <col min="3609" max="3610" width="7" style="5" customWidth="1"/>
    <col min="3611" max="3611" width="1.6640625" style="5" customWidth="1"/>
    <col min="3612" max="3614" width="7" style="5" customWidth="1"/>
    <col min="3615" max="3615" width="2" style="5" customWidth="1"/>
    <col min="3616" max="3618" width="7" style="5" customWidth="1"/>
    <col min="3619" max="3619" width="1.5" style="5" customWidth="1"/>
    <col min="3620" max="3622" width="7" style="5" customWidth="1"/>
    <col min="3623" max="3623" width="1.83203125" style="5" customWidth="1"/>
    <col min="3624" max="3626" width="7" style="5" customWidth="1"/>
    <col min="3627" max="3627" width="2" style="5" customWidth="1"/>
    <col min="3628" max="3630" width="7" style="5" customWidth="1"/>
    <col min="3631" max="3631" width="1.33203125" style="5" customWidth="1"/>
    <col min="3632" max="3634" width="7" style="5" customWidth="1"/>
    <col min="3635" max="3635" width="1.5" style="5" customWidth="1"/>
    <col min="3636" max="3638" width="7" style="5" customWidth="1"/>
    <col min="3639" max="3840" width="9" style="5"/>
    <col min="3841" max="3841" width="7" style="5" bestFit="1" customWidth="1"/>
    <col min="3842" max="3842" width="3" style="5" bestFit="1" customWidth="1"/>
    <col min="3843" max="3844" width="2.6640625" style="5" bestFit="1" customWidth="1"/>
    <col min="3845" max="3845" width="3" style="5" bestFit="1" customWidth="1"/>
    <col min="3846" max="3847" width="2.6640625" style="5" customWidth="1"/>
    <col min="3848" max="3848" width="3" style="5" customWidth="1"/>
    <col min="3849" max="3849" width="3" style="5" bestFit="1" customWidth="1"/>
    <col min="3850" max="3864" width="9" style="5"/>
    <col min="3865" max="3866" width="7" style="5" customWidth="1"/>
    <col min="3867" max="3867" width="1.6640625" style="5" customWidth="1"/>
    <col min="3868" max="3870" width="7" style="5" customWidth="1"/>
    <col min="3871" max="3871" width="2" style="5" customWidth="1"/>
    <col min="3872" max="3874" width="7" style="5" customWidth="1"/>
    <col min="3875" max="3875" width="1.5" style="5" customWidth="1"/>
    <col min="3876" max="3878" width="7" style="5" customWidth="1"/>
    <col min="3879" max="3879" width="1.83203125" style="5" customWidth="1"/>
    <col min="3880" max="3882" width="7" style="5" customWidth="1"/>
    <col min="3883" max="3883" width="2" style="5" customWidth="1"/>
    <col min="3884" max="3886" width="7" style="5" customWidth="1"/>
    <col min="3887" max="3887" width="1.33203125" style="5" customWidth="1"/>
    <col min="3888" max="3890" width="7" style="5" customWidth="1"/>
    <col min="3891" max="3891" width="1.5" style="5" customWidth="1"/>
    <col min="3892" max="3894" width="7" style="5" customWidth="1"/>
    <col min="3895" max="4096" width="9" style="5"/>
    <col min="4097" max="4097" width="7" style="5" bestFit="1" customWidth="1"/>
    <col min="4098" max="4098" width="3" style="5" bestFit="1" customWidth="1"/>
    <col min="4099" max="4100" width="2.6640625" style="5" bestFit="1" customWidth="1"/>
    <col min="4101" max="4101" width="3" style="5" bestFit="1" customWidth="1"/>
    <col min="4102" max="4103" width="2.6640625" style="5" customWidth="1"/>
    <col min="4104" max="4104" width="3" style="5" customWidth="1"/>
    <col min="4105" max="4105" width="3" style="5" bestFit="1" customWidth="1"/>
    <col min="4106" max="4120" width="9" style="5"/>
    <col min="4121" max="4122" width="7" style="5" customWidth="1"/>
    <col min="4123" max="4123" width="1.6640625" style="5" customWidth="1"/>
    <col min="4124" max="4126" width="7" style="5" customWidth="1"/>
    <col min="4127" max="4127" width="2" style="5" customWidth="1"/>
    <col min="4128" max="4130" width="7" style="5" customWidth="1"/>
    <col min="4131" max="4131" width="1.5" style="5" customWidth="1"/>
    <col min="4132" max="4134" width="7" style="5" customWidth="1"/>
    <col min="4135" max="4135" width="1.83203125" style="5" customWidth="1"/>
    <col min="4136" max="4138" width="7" style="5" customWidth="1"/>
    <col min="4139" max="4139" width="2" style="5" customWidth="1"/>
    <col min="4140" max="4142" width="7" style="5" customWidth="1"/>
    <col min="4143" max="4143" width="1.33203125" style="5" customWidth="1"/>
    <col min="4144" max="4146" width="7" style="5" customWidth="1"/>
    <col min="4147" max="4147" width="1.5" style="5" customWidth="1"/>
    <col min="4148" max="4150" width="7" style="5" customWidth="1"/>
    <col min="4151" max="4352" width="9" style="5"/>
    <col min="4353" max="4353" width="7" style="5" bestFit="1" customWidth="1"/>
    <col min="4354" max="4354" width="3" style="5" bestFit="1" customWidth="1"/>
    <col min="4355" max="4356" width="2.6640625" style="5" bestFit="1" customWidth="1"/>
    <col min="4357" max="4357" width="3" style="5" bestFit="1" customWidth="1"/>
    <col min="4358" max="4359" width="2.6640625" style="5" customWidth="1"/>
    <col min="4360" max="4360" width="3" style="5" customWidth="1"/>
    <col min="4361" max="4361" width="3" style="5" bestFit="1" customWidth="1"/>
    <col min="4362" max="4376" width="9" style="5"/>
    <col min="4377" max="4378" width="7" style="5" customWidth="1"/>
    <col min="4379" max="4379" width="1.6640625" style="5" customWidth="1"/>
    <col min="4380" max="4382" width="7" style="5" customWidth="1"/>
    <col min="4383" max="4383" width="2" style="5" customWidth="1"/>
    <col min="4384" max="4386" width="7" style="5" customWidth="1"/>
    <col min="4387" max="4387" width="1.5" style="5" customWidth="1"/>
    <col min="4388" max="4390" width="7" style="5" customWidth="1"/>
    <col min="4391" max="4391" width="1.83203125" style="5" customWidth="1"/>
    <col min="4392" max="4394" width="7" style="5" customWidth="1"/>
    <col min="4395" max="4395" width="2" style="5" customWidth="1"/>
    <col min="4396" max="4398" width="7" style="5" customWidth="1"/>
    <col min="4399" max="4399" width="1.33203125" style="5" customWidth="1"/>
    <col min="4400" max="4402" width="7" style="5" customWidth="1"/>
    <col min="4403" max="4403" width="1.5" style="5" customWidth="1"/>
    <col min="4404" max="4406" width="7" style="5" customWidth="1"/>
    <col min="4407" max="4608" width="9" style="5"/>
    <col min="4609" max="4609" width="7" style="5" bestFit="1" customWidth="1"/>
    <col min="4610" max="4610" width="3" style="5" bestFit="1" customWidth="1"/>
    <col min="4611" max="4612" width="2.6640625" style="5" bestFit="1" customWidth="1"/>
    <col min="4613" max="4613" width="3" style="5" bestFit="1" customWidth="1"/>
    <col min="4614" max="4615" width="2.6640625" style="5" customWidth="1"/>
    <col min="4616" max="4616" width="3" style="5" customWidth="1"/>
    <col min="4617" max="4617" width="3" style="5" bestFit="1" customWidth="1"/>
    <col min="4618" max="4632" width="9" style="5"/>
    <col min="4633" max="4634" width="7" style="5" customWidth="1"/>
    <col min="4635" max="4635" width="1.6640625" style="5" customWidth="1"/>
    <col min="4636" max="4638" width="7" style="5" customWidth="1"/>
    <col min="4639" max="4639" width="2" style="5" customWidth="1"/>
    <col min="4640" max="4642" width="7" style="5" customWidth="1"/>
    <col min="4643" max="4643" width="1.5" style="5" customWidth="1"/>
    <col min="4644" max="4646" width="7" style="5" customWidth="1"/>
    <col min="4647" max="4647" width="1.83203125" style="5" customWidth="1"/>
    <col min="4648" max="4650" width="7" style="5" customWidth="1"/>
    <col min="4651" max="4651" width="2" style="5" customWidth="1"/>
    <col min="4652" max="4654" width="7" style="5" customWidth="1"/>
    <col min="4655" max="4655" width="1.33203125" style="5" customWidth="1"/>
    <col min="4656" max="4658" width="7" style="5" customWidth="1"/>
    <col min="4659" max="4659" width="1.5" style="5" customWidth="1"/>
    <col min="4660" max="4662" width="7" style="5" customWidth="1"/>
    <col min="4663" max="4864" width="9" style="5"/>
    <col min="4865" max="4865" width="7" style="5" bestFit="1" customWidth="1"/>
    <col min="4866" max="4866" width="3" style="5" bestFit="1" customWidth="1"/>
    <col min="4867" max="4868" width="2.6640625" style="5" bestFit="1" customWidth="1"/>
    <col min="4869" max="4869" width="3" style="5" bestFit="1" customWidth="1"/>
    <col min="4870" max="4871" width="2.6640625" style="5" customWidth="1"/>
    <col min="4872" max="4872" width="3" style="5" customWidth="1"/>
    <col min="4873" max="4873" width="3" style="5" bestFit="1" customWidth="1"/>
    <col min="4874" max="4888" width="9" style="5"/>
    <col min="4889" max="4890" width="7" style="5" customWidth="1"/>
    <col min="4891" max="4891" width="1.6640625" style="5" customWidth="1"/>
    <col min="4892" max="4894" width="7" style="5" customWidth="1"/>
    <col min="4895" max="4895" width="2" style="5" customWidth="1"/>
    <col min="4896" max="4898" width="7" style="5" customWidth="1"/>
    <col min="4899" max="4899" width="1.5" style="5" customWidth="1"/>
    <col min="4900" max="4902" width="7" style="5" customWidth="1"/>
    <col min="4903" max="4903" width="1.83203125" style="5" customWidth="1"/>
    <col min="4904" max="4906" width="7" style="5" customWidth="1"/>
    <col min="4907" max="4907" width="2" style="5" customWidth="1"/>
    <col min="4908" max="4910" width="7" style="5" customWidth="1"/>
    <col min="4911" max="4911" width="1.33203125" style="5" customWidth="1"/>
    <col min="4912" max="4914" width="7" style="5" customWidth="1"/>
    <col min="4915" max="4915" width="1.5" style="5" customWidth="1"/>
    <col min="4916" max="4918" width="7" style="5" customWidth="1"/>
    <col min="4919" max="5120" width="9" style="5"/>
    <col min="5121" max="5121" width="7" style="5" bestFit="1" customWidth="1"/>
    <col min="5122" max="5122" width="3" style="5" bestFit="1" customWidth="1"/>
    <col min="5123" max="5124" width="2.6640625" style="5" bestFit="1" customWidth="1"/>
    <col min="5125" max="5125" width="3" style="5" bestFit="1" customWidth="1"/>
    <col min="5126" max="5127" width="2.6640625" style="5" customWidth="1"/>
    <col min="5128" max="5128" width="3" style="5" customWidth="1"/>
    <col min="5129" max="5129" width="3" style="5" bestFit="1" customWidth="1"/>
    <col min="5130" max="5144" width="9" style="5"/>
    <col min="5145" max="5146" width="7" style="5" customWidth="1"/>
    <col min="5147" max="5147" width="1.6640625" style="5" customWidth="1"/>
    <col min="5148" max="5150" width="7" style="5" customWidth="1"/>
    <col min="5151" max="5151" width="2" style="5" customWidth="1"/>
    <col min="5152" max="5154" width="7" style="5" customWidth="1"/>
    <col min="5155" max="5155" width="1.5" style="5" customWidth="1"/>
    <col min="5156" max="5158" width="7" style="5" customWidth="1"/>
    <col min="5159" max="5159" width="1.83203125" style="5" customWidth="1"/>
    <col min="5160" max="5162" width="7" style="5" customWidth="1"/>
    <col min="5163" max="5163" width="2" style="5" customWidth="1"/>
    <col min="5164" max="5166" width="7" style="5" customWidth="1"/>
    <col min="5167" max="5167" width="1.33203125" style="5" customWidth="1"/>
    <col min="5168" max="5170" width="7" style="5" customWidth="1"/>
    <col min="5171" max="5171" width="1.5" style="5" customWidth="1"/>
    <col min="5172" max="5174" width="7" style="5" customWidth="1"/>
    <col min="5175" max="5376" width="9" style="5"/>
    <col min="5377" max="5377" width="7" style="5" bestFit="1" customWidth="1"/>
    <col min="5378" max="5378" width="3" style="5" bestFit="1" customWidth="1"/>
    <col min="5379" max="5380" width="2.6640625" style="5" bestFit="1" customWidth="1"/>
    <col min="5381" max="5381" width="3" style="5" bestFit="1" customWidth="1"/>
    <col min="5382" max="5383" width="2.6640625" style="5" customWidth="1"/>
    <col min="5384" max="5384" width="3" style="5" customWidth="1"/>
    <col min="5385" max="5385" width="3" style="5" bestFit="1" customWidth="1"/>
    <col min="5386" max="5400" width="9" style="5"/>
    <col min="5401" max="5402" width="7" style="5" customWidth="1"/>
    <col min="5403" max="5403" width="1.6640625" style="5" customWidth="1"/>
    <col min="5404" max="5406" width="7" style="5" customWidth="1"/>
    <col min="5407" max="5407" width="2" style="5" customWidth="1"/>
    <col min="5408" max="5410" width="7" style="5" customWidth="1"/>
    <col min="5411" max="5411" width="1.5" style="5" customWidth="1"/>
    <col min="5412" max="5414" width="7" style="5" customWidth="1"/>
    <col min="5415" max="5415" width="1.83203125" style="5" customWidth="1"/>
    <col min="5416" max="5418" width="7" style="5" customWidth="1"/>
    <col min="5419" max="5419" width="2" style="5" customWidth="1"/>
    <col min="5420" max="5422" width="7" style="5" customWidth="1"/>
    <col min="5423" max="5423" width="1.33203125" style="5" customWidth="1"/>
    <col min="5424" max="5426" width="7" style="5" customWidth="1"/>
    <col min="5427" max="5427" width="1.5" style="5" customWidth="1"/>
    <col min="5428" max="5430" width="7" style="5" customWidth="1"/>
    <col min="5431" max="5632" width="9" style="5"/>
    <col min="5633" max="5633" width="7" style="5" bestFit="1" customWidth="1"/>
    <col min="5634" max="5634" width="3" style="5" bestFit="1" customWidth="1"/>
    <col min="5635" max="5636" width="2.6640625" style="5" bestFit="1" customWidth="1"/>
    <col min="5637" max="5637" width="3" style="5" bestFit="1" customWidth="1"/>
    <col min="5638" max="5639" width="2.6640625" style="5" customWidth="1"/>
    <col min="5640" max="5640" width="3" style="5" customWidth="1"/>
    <col min="5641" max="5641" width="3" style="5" bestFit="1" customWidth="1"/>
    <col min="5642" max="5656" width="9" style="5"/>
    <col min="5657" max="5658" width="7" style="5" customWidth="1"/>
    <col min="5659" max="5659" width="1.6640625" style="5" customWidth="1"/>
    <col min="5660" max="5662" width="7" style="5" customWidth="1"/>
    <col min="5663" max="5663" width="2" style="5" customWidth="1"/>
    <col min="5664" max="5666" width="7" style="5" customWidth="1"/>
    <col min="5667" max="5667" width="1.5" style="5" customWidth="1"/>
    <col min="5668" max="5670" width="7" style="5" customWidth="1"/>
    <col min="5671" max="5671" width="1.83203125" style="5" customWidth="1"/>
    <col min="5672" max="5674" width="7" style="5" customWidth="1"/>
    <col min="5675" max="5675" width="2" style="5" customWidth="1"/>
    <col min="5676" max="5678" width="7" style="5" customWidth="1"/>
    <col min="5679" max="5679" width="1.33203125" style="5" customWidth="1"/>
    <col min="5680" max="5682" width="7" style="5" customWidth="1"/>
    <col min="5683" max="5683" width="1.5" style="5" customWidth="1"/>
    <col min="5684" max="5686" width="7" style="5" customWidth="1"/>
    <col min="5687" max="5888" width="9" style="5"/>
    <col min="5889" max="5889" width="7" style="5" bestFit="1" customWidth="1"/>
    <col min="5890" max="5890" width="3" style="5" bestFit="1" customWidth="1"/>
    <col min="5891" max="5892" width="2.6640625" style="5" bestFit="1" customWidth="1"/>
    <col min="5893" max="5893" width="3" style="5" bestFit="1" customWidth="1"/>
    <col min="5894" max="5895" width="2.6640625" style="5" customWidth="1"/>
    <col min="5896" max="5896" width="3" style="5" customWidth="1"/>
    <col min="5897" max="5897" width="3" style="5" bestFit="1" customWidth="1"/>
    <col min="5898" max="5912" width="9" style="5"/>
    <col min="5913" max="5914" width="7" style="5" customWidth="1"/>
    <col min="5915" max="5915" width="1.6640625" style="5" customWidth="1"/>
    <col min="5916" max="5918" width="7" style="5" customWidth="1"/>
    <col min="5919" max="5919" width="2" style="5" customWidth="1"/>
    <col min="5920" max="5922" width="7" style="5" customWidth="1"/>
    <col min="5923" max="5923" width="1.5" style="5" customWidth="1"/>
    <col min="5924" max="5926" width="7" style="5" customWidth="1"/>
    <col min="5927" max="5927" width="1.83203125" style="5" customWidth="1"/>
    <col min="5928" max="5930" width="7" style="5" customWidth="1"/>
    <col min="5931" max="5931" width="2" style="5" customWidth="1"/>
    <col min="5932" max="5934" width="7" style="5" customWidth="1"/>
    <col min="5935" max="5935" width="1.33203125" style="5" customWidth="1"/>
    <col min="5936" max="5938" width="7" style="5" customWidth="1"/>
    <col min="5939" max="5939" width="1.5" style="5" customWidth="1"/>
    <col min="5940" max="5942" width="7" style="5" customWidth="1"/>
    <col min="5943" max="6144" width="9" style="5"/>
    <col min="6145" max="6145" width="7" style="5" bestFit="1" customWidth="1"/>
    <col min="6146" max="6146" width="3" style="5" bestFit="1" customWidth="1"/>
    <col min="6147" max="6148" width="2.6640625" style="5" bestFit="1" customWidth="1"/>
    <col min="6149" max="6149" width="3" style="5" bestFit="1" customWidth="1"/>
    <col min="6150" max="6151" width="2.6640625" style="5" customWidth="1"/>
    <col min="6152" max="6152" width="3" style="5" customWidth="1"/>
    <col min="6153" max="6153" width="3" style="5" bestFit="1" customWidth="1"/>
    <col min="6154" max="6168" width="9" style="5"/>
    <col min="6169" max="6170" width="7" style="5" customWidth="1"/>
    <col min="6171" max="6171" width="1.6640625" style="5" customWidth="1"/>
    <col min="6172" max="6174" width="7" style="5" customWidth="1"/>
    <col min="6175" max="6175" width="2" style="5" customWidth="1"/>
    <col min="6176" max="6178" width="7" style="5" customWidth="1"/>
    <col min="6179" max="6179" width="1.5" style="5" customWidth="1"/>
    <col min="6180" max="6182" width="7" style="5" customWidth="1"/>
    <col min="6183" max="6183" width="1.83203125" style="5" customWidth="1"/>
    <col min="6184" max="6186" width="7" style="5" customWidth="1"/>
    <col min="6187" max="6187" width="2" style="5" customWidth="1"/>
    <col min="6188" max="6190" width="7" style="5" customWidth="1"/>
    <col min="6191" max="6191" width="1.33203125" style="5" customWidth="1"/>
    <col min="6192" max="6194" width="7" style="5" customWidth="1"/>
    <col min="6195" max="6195" width="1.5" style="5" customWidth="1"/>
    <col min="6196" max="6198" width="7" style="5" customWidth="1"/>
    <col min="6199" max="6400" width="9" style="5"/>
    <col min="6401" max="6401" width="7" style="5" bestFit="1" customWidth="1"/>
    <col min="6402" max="6402" width="3" style="5" bestFit="1" customWidth="1"/>
    <col min="6403" max="6404" width="2.6640625" style="5" bestFit="1" customWidth="1"/>
    <col min="6405" max="6405" width="3" style="5" bestFit="1" customWidth="1"/>
    <col min="6406" max="6407" width="2.6640625" style="5" customWidth="1"/>
    <col min="6408" max="6408" width="3" style="5" customWidth="1"/>
    <col min="6409" max="6409" width="3" style="5" bestFit="1" customWidth="1"/>
    <col min="6410" max="6424" width="9" style="5"/>
    <col min="6425" max="6426" width="7" style="5" customWidth="1"/>
    <col min="6427" max="6427" width="1.6640625" style="5" customWidth="1"/>
    <col min="6428" max="6430" width="7" style="5" customWidth="1"/>
    <col min="6431" max="6431" width="2" style="5" customWidth="1"/>
    <col min="6432" max="6434" width="7" style="5" customWidth="1"/>
    <col min="6435" max="6435" width="1.5" style="5" customWidth="1"/>
    <col min="6436" max="6438" width="7" style="5" customWidth="1"/>
    <col min="6439" max="6439" width="1.83203125" style="5" customWidth="1"/>
    <col min="6440" max="6442" width="7" style="5" customWidth="1"/>
    <col min="6443" max="6443" width="2" style="5" customWidth="1"/>
    <col min="6444" max="6446" width="7" style="5" customWidth="1"/>
    <col min="6447" max="6447" width="1.33203125" style="5" customWidth="1"/>
    <col min="6448" max="6450" width="7" style="5" customWidth="1"/>
    <col min="6451" max="6451" width="1.5" style="5" customWidth="1"/>
    <col min="6452" max="6454" width="7" style="5" customWidth="1"/>
    <col min="6455" max="6656" width="9" style="5"/>
    <col min="6657" max="6657" width="7" style="5" bestFit="1" customWidth="1"/>
    <col min="6658" max="6658" width="3" style="5" bestFit="1" customWidth="1"/>
    <col min="6659" max="6660" width="2.6640625" style="5" bestFit="1" customWidth="1"/>
    <col min="6661" max="6661" width="3" style="5" bestFit="1" customWidth="1"/>
    <col min="6662" max="6663" width="2.6640625" style="5" customWidth="1"/>
    <col min="6664" max="6664" width="3" style="5" customWidth="1"/>
    <col min="6665" max="6665" width="3" style="5" bestFit="1" customWidth="1"/>
    <col min="6666" max="6680" width="9" style="5"/>
    <col min="6681" max="6682" width="7" style="5" customWidth="1"/>
    <col min="6683" max="6683" width="1.6640625" style="5" customWidth="1"/>
    <col min="6684" max="6686" width="7" style="5" customWidth="1"/>
    <col min="6687" max="6687" width="2" style="5" customWidth="1"/>
    <col min="6688" max="6690" width="7" style="5" customWidth="1"/>
    <col min="6691" max="6691" width="1.5" style="5" customWidth="1"/>
    <col min="6692" max="6694" width="7" style="5" customWidth="1"/>
    <col min="6695" max="6695" width="1.83203125" style="5" customWidth="1"/>
    <col min="6696" max="6698" width="7" style="5" customWidth="1"/>
    <col min="6699" max="6699" width="2" style="5" customWidth="1"/>
    <col min="6700" max="6702" width="7" style="5" customWidth="1"/>
    <col min="6703" max="6703" width="1.33203125" style="5" customWidth="1"/>
    <col min="6704" max="6706" width="7" style="5" customWidth="1"/>
    <col min="6707" max="6707" width="1.5" style="5" customWidth="1"/>
    <col min="6708" max="6710" width="7" style="5" customWidth="1"/>
    <col min="6711" max="6912" width="9" style="5"/>
    <col min="6913" max="6913" width="7" style="5" bestFit="1" customWidth="1"/>
    <col min="6914" max="6914" width="3" style="5" bestFit="1" customWidth="1"/>
    <col min="6915" max="6916" width="2.6640625" style="5" bestFit="1" customWidth="1"/>
    <col min="6917" max="6917" width="3" style="5" bestFit="1" customWidth="1"/>
    <col min="6918" max="6919" width="2.6640625" style="5" customWidth="1"/>
    <col min="6920" max="6920" width="3" style="5" customWidth="1"/>
    <col min="6921" max="6921" width="3" style="5" bestFit="1" customWidth="1"/>
    <col min="6922" max="6936" width="9" style="5"/>
    <col min="6937" max="6938" width="7" style="5" customWidth="1"/>
    <col min="6939" max="6939" width="1.6640625" style="5" customWidth="1"/>
    <col min="6940" max="6942" width="7" style="5" customWidth="1"/>
    <col min="6943" max="6943" width="2" style="5" customWidth="1"/>
    <col min="6944" max="6946" width="7" style="5" customWidth="1"/>
    <col min="6947" max="6947" width="1.5" style="5" customWidth="1"/>
    <col min="6948" max="6950" width="7" style="5" customWidth="1"/>
    <col min="6951" max="6951" width="1.83203125" style="5" customWidth="1"/>
    <col min="6952" max="6954" width="7" style="5" customWidth="1"/>
    <col min="6955" max="6955" width="2" style="5" customWidth="1"/>
    <col min="6956" max="6958" width="7" style="5" customWidth="1"/>
    <col min="6959" max="6959" width="1.33203125" style="5" customWidth="1"/>
    <col min="6960" max="6962" width="7" style="5" customWidth="1"/>
    <col min="6963" max="6963" width="1.5" style="5" customWidth="1"/>
    <col min="6964" max="6966" width="7" style="5" customWidth="1"/>
    <col min="6967" max="7168" width="9" style="5"/>
    <col min="7169" max="7169" width="7" style="5" bestFit="1" customWidth="1"/>
    <col min="7170" max="7170" width="3" style="5" bestFit="1" customWidth="1"/>
    <col min="7171" max="7172" width="2.6640625" style="5" bestFit="1" customWidth="1"/>
    <col min="7173" max="7173" width="3" style="5" bestFit="1" customWidth="1"/>
    <col min="7174" max="7175" width="2.6640625" style="5" customWidth="1"/>
    <col min="7176" max="7176" width="3" style="5" customWidth="1"/>
    <col min="7177" max="7177" width="3" style="5" bestFit="1" customWidth="1"/>
    <col min="7178" max="7192" width="9" style="5"/>
    <col min="7193" max="7194" width="7" style="5" customWidth="1"/>
    <col min="7195" max="7195" width="1.6640625" style="5" customWidth="1"/>
    <col min="7196" max="7198" width="7" style="5" customWidth="1"/>
    <col min="7199" max="7199" width="2" style="5" customWidth="1"/>
    <col min="7200" max="7202" width="7" style="5" customWidth="1"/>
    <col min="7203" max="7203" width="1.5" style="5" customWidth="1"/>
    <col min="7204" max="7206" width="7" style="5" customWidth="1"/>
    <col min="7207" max="7207" width="1.83203125" style="5" customWidth="1"/>
    <col min="7208" max="7210" width="7" style="5" customWidth="1"/>
    <col min="7211" max="7211" width="2" style="5" customWidth="1"/>
    <col min="7212" max="7214" width="7" style="5" customWidth="1"/>
    <col min="7215" max="7215" width="1.33203125" style="5" customWidth="1"/>
    <col min="7216" max="7218" width="7" style="5" customWidth="1"/>
    <col min="7219" max="7219" width="1.5" style="5" customWidth="1"/>
    <col min="7220" max="7222" width="7" style="5" customWidth="1"/>
    <col min="7223" max="7424" width="9" style="5"/>
    <col min="7425" max="7425" width="7" style="5" bestFit="1" customWidth="1"/>
    <col min="7426" max="7426" width="3" style="5" bestFit="1" customWidth="1"/>
    <col min="7427" max="7428" width="2.6640625" style="5" bestFit="1" customWidth="1"/>
    <col min="7429" max="7429" width="3" style="5" bestFit="1" customWidth="1"/>
    <col min="7430" max="7431" width="2.6640625" style="5" customWidth="1"/>
    <col min="7432" max="7432" width="3" style="5" customWidth="1"/>
    <col min="7433" max="7433" width="3" style="5" bestFit="1" customWidth="1"/>
    <col min="7434" max="7448" width="9" style="5"/>
    <col min="7449" max="7450" width="7" style="5" customWidth="1"/>
    <col min="7451" max="7451" width="1.6640625" style="5" customWidth="1"/>
    <col min="7452" max="7454" width="7" style="5" customWidth="1"/>
    <col min="7455" max="7455" width="2" style="5" customWidth="1"/>
    <col min="7456" max="7458" width="7" style="5" customWidth="1"/>
    <col min="7459" max="7459" width="1.5" style="5" customWidth="1"/>
    <col min="7460" max="7462" width="7" style="5" customWidth="1"/>
    <col min="7463" max="7463" width="1.83203125" style="5" customWidth="1"/>
    <col min="7464" max="7466" width="7" style="5" customWidth="1"/>
    <col min="7467" max="7467" width="2" style="5" customWidth="1"/>
    <col min="7468" max="7470" width="7" style="5" customWidth="1"/>
    <col min="7471" max="7471" width="1.33203125" style="5" customWidth="1"/>
    <col min="7472" max="7474" width="7" style="5" customWidth="1"/>
    <col min="7475" max="7475" width="1.5" style="5" customWidth="1"/>
    <col min="7476" max="7478" width="7" style="5" customWidth="1"/>
    <col min="7479" max="7680" width="9" style="5"/>
    <col min="7681" max="7681" width="7" style="5" bestFit="1" customWidth="1"/>
    <col min="7682" max="7682" width="3" style="5" bestFit="1" customWidth="1"/>
    <col min="7683" max="7684" width="2.6640625" style="5" bestFit="1" customWidth="1"/>
    <col min="7685" max="7685" width="3" style="5" bestFit="1" customWidth="1"/>
    <col min="7686" max="7687" width="2.6640625" style="5" customWidth="1"/>
    <col min="7688" max="7688" width="3" style="5" customWidth="1"/>
    <col min="7689" max="7689" width="3" style="5" bestFit="1" customWidth="1"/>
    <col min="7690" max="7704" width="9" style="5"/>
    <col min="7705" max="7706" width="7" style="5" customWidth="1"/>
    <col min="7707" max="7707" width="1.6640625" style="5" customWidth="1"/>
    <col min="7708" max="7710" width="7" style="5" customWidth="1"/>
    <col min="7711" max="7711" width="2" style="5" customWidth="1"/>
    <col min="7712" max="7714" width="7" style="5" customWidth="1"/>
    <col min="7715" max="7715" width="1.5" style="5" customWidth="1"/>
    <col min="7716" max="7718" width="7" style="5" customWidth="1"/>
    <col min="7719" max="7719" width="1.83203125" style="5" customWidth="1"/>
    <col min="7720" max="7722" width="7" style="5" customWidth="1"/>
    <col min="7723" max="7723" width="2" style="5" customWidth="1"/>
    <col min="7724" max="7726" width="7" style="5" customWidth="1"/>
    <col min="7727" max="7727" width="1.33203125" style="5" customWidth="1"/>
    <col min="7728" max="7730" width="7" style="5" customWidth="1"/>
    <col min="7731" max="7731" width="1.5" style="5" customWidth="1"/>
    <col min="7732" max="7734" width="7" style="5" customWidth="1"/>
    <col min="7735" max="7936" width="9" style="5"/>
    <col min="7937" max="7937" width="7" style="5" bestFit="1" customWidth="1"/>
    <col min="7938" max="7938" width="3" style="5" bestFit="1" customWidth="1"/>
    <col min="7939" max="7940" width="2.6640625" style="5" bestFit="1" customWidth="1"/>
    <col min="7941" max="7941" width="3" style="5" bestFit="1" customWidth="1"/>
    <col min="7942" max="7943" width="2.6640625" style="5" customWidth="1"/>
    <col min="7944" max="7944" width="3" style="5" customWidth="1"/>
    <col min="7945" max="7945" width="3" style="5" bestFit="1" customWidth="1"/>
    <col min="7946" max="7960" width="9" style="5"/>
    <col min="7961" max="7962" width="7" style="5" customWidth="1"/>
    <col min="7963" max="7963" width="1.6640625" style="5" customWidth="1"/>
    <col min="7964" max="7966" width="7" style="5" customWidth="1"/>
    <col min="7967" max="7967" width="2" style="5" customWidth="1"/>
    <col min="7968" max="7970" width="7" style="5" customWidth="1"/>
    <col min="7971" max="7971" width="1.5" style="5" customWidth="1"/>
    <col min="7972" max="7974" width="7" style="5" customWidth="1"/>
    <col min="7975" max="7975" width="1.83203125" style="5" customWidth="1"/>
    <col min="7976" max="7978" width="7" style="5" customWidth="1"/>
    <col min="7979" max="7979" width="2" style="5" customWidth="1"/>
    <col min="7980" max="7982" width="7" style="5" customWidth="1"/>
    <col min="7983" max="7983" width="1.33203125" style="5" customWidth="1"/>
    <col min="7984" max="7986" width="7" style="5" customWidth="1"/>
    <col min="7987" max="7987" width="1.5" style="5" customWidth="1"/>
    <col min="7988" max="7990" width="7" style="5" customWidth="1"/>
    <col min="7991" max="8192" width="9" style="5"/>
    <col min="8193" max="8193" width="7" style="5" bestFit="1" customWidth="1"/>
    <col min="8194" max="8194" width="3" style="5" bestFit="1" customWidth="1"/>
    <col min="8195" max="8196" width="2.6640625" style="5" bestFit="1" customWidth="1"/>
    <col min="8197" max="8197" width="3" style="5" bestFit="1" customWidth="1"/>
    <col min="8198" max="8199" width="2.6640625" style="5" customWidth="1"/>
    <col min="8200" max="8200" width="3" style="5" customWidth="1"/>
    <col min="8201" max="8201" width="3" style="5" bestFit="1" customWidth="1"/>
    <col min="8202" max="8216" width="9" style="5"/>
    <col min="8217" max="8218" width="7" style="5" customWidth="1"/>
    <col min="8219" max="8219" width="1.6640625" style="5" customWidth="1"/>
    <col min="8220" max="8222" width="7" style="5" customWidth="1"/>
    <col min="8223" max="8223" width="2" style="5" customWidth="1"/>
    <col min="8224" max="8226" width="7" style="5" customWidth="1"/>
    <col min="8227" max="8227" width="1.5" style="5" customWidth="1"/>
    <col min="8228" max="8230" width="7" style="5" customWidth="1"/>
    <col min="8231" max="8231" width="1.83203125" style="5" customWidth="1"/>
    <col min="8232" max="8234" width="7" style="5" customWidth="1"/>
    <col min="8235" max="8235" width="2" style="5" customWidth="1"/>
    <col min="8236" max="8238" width="7" style="5" customWidth="1"/>
    <col min="8239" max="8239" width="1.33203125" style="5" customWidth="1"/>
    <col min="8240" max="8242" width="7" style="5" customWidth="1"/>
    <col min="8243" max="8243" width="1.5" style="5" customWidth="1"/>
    <col min="8244" max="8246" width="7" style="5" customWidth="1"/>
    <col min="8247" max="8448" width="9" style="5"/>
    <col min="8449" max="8449" width="7" style="5" bestFit="1" customWidth="1"/>
    <col min="8450" max="8450" width="3" style="5" bestFit="1" customWidth="1"/>
    <col min="8451" max="8452" width="2.6640625" style="5" bestFit="1" customWidth="1"/>
    <col min="8453" max="8453" width="3" style="5" bestFit="1" customWidth="1"/>
    <col min="8454" max="8455" width="2.6640625" style="5" customWidth="1"/>
    <col min="8456" max="8456" width="3" style="5" customWidth="1"/>
    <col min="8457" max="8457" width="3" style="5" bestFit="1" customWidth="1"/>
    <col min="8458" max="8472" width="9" style="5"/>
    <col min="8473" max="8474" width="7" style="5" customWidth="1"/>
    <col min="8475" max="8475" width="1.6640625" style="5" customWidth="1"/>
    <col min="8476" max="8478" width="7" style="5" customWidth="1"/>
    <col min="8479" max="8479" width="2" style="5" customWidth="1"/>
    <col min="8480" max="8482" width="7" style="5" customWidth="1"/>
    <col min="8483" max="8483" width="1.5" style="5" customWidth="1"/>
    <col min="8484" max="8486" width="7" style="5" customWidth="1"/>
    <col min="8487" max="8487" width="1.83203125" style="5" customWidth="1"/>
    <col min="8488" max="8490" width="7" style="5" customWidth="1"/>
    <col min="8491" max="8491" width="2" style="5" customWidth="1"/>
    <col min="8492" max="8494" width="7" style="5" customWidth="1"/>
    <col min="8495" max="8495" width="1.33203125" style="5" customWidth="1"/>
    <col min="8496" max="8498" width="7" style="5" customWidth="1"/>
    <col min="8499" max="8499" width="1.5" style="5" customWidth="1"/>
    <col min="8500" max="8502" width="7" style="5" customWidth="1"/>
    <col min="8503" max="8704" width="9" style="5"/>
    <col min="8705" max="8705" width="7" style="5" bestFit="1" customWidth="1"/>
    <col min="8706" max="8706" width="3" style="5" bestFit="1" customWidth="1"/>
    <col min="8707" max="8708" width="2.6640625" style="5" bestFit="1" customWidth="1"/>
    <col min="8709" max="8709" width="3" style="5" bestFit="1" customWidth="1"/>
    <col min="8710" max="8711" width="2.6640625" style="5" customWidth="1"/>
    <col min="8712" max="8712" width="3" style="5" customWidth="1"/>
    <col min="8713" max="8713" width="3" style="5" bestFit="1" customWidth="1"/>
    <col min="8714" max="8728" width="9" style="5"/>
    <col min="8729" max="8730" width="7" style="5" customWidth="1"/>
    <col min="8731" max="8731" width="1.6640625" style="5" customWidth="1"/>
    <col min="8732" max="8734" width="7" style="5" customWidth="1"/>
    <col min="8735" max="8735" width="2" style="5" customWidth="1"/>
    <col min="8736" max="8738" width="7" style="5" customWidth="1"/>
    <col min="8739" max="8739" width="1.5" style="5" customWidth="1"/>
    <col min="8740" max="8742" width="7" style="5" customWidth="1"/>
    <col min="8743" max="8743" width="1.83203125" style="5" customWidth="1"/>
    <col min="8744" max="8746" width="7" style="5" customWidth="1"/>
    <col min="8747" max="8747" width="2" style="5" customWidth="1"/>
    <col min="8748" max="8750" width="7" style="5" customWidth="1"/>
    <col min="8751" max="8751" width="1.33203125" style="5" customWidth="1"/>
    <col min="8752" max="8754" width="7" style="5" customWidth="1"/>
    <col min="8755" max="8755" width="1.5" style="5" customWidth="1"/>
    <col min="8756" max="8758" width="7" style="5" customWidth="1"/>
    <col min="8759" max="8960" width="9" style="5"/>
    <col min="8961" max="8961" width="7" style="5" bestFit="1" customWidth="1"/>
    <col min="8962" max="8962" width="3" style="5" bestFit="1" customWidth="1"/>
    <col min="8963" max="8964" width="2.6640625" style="5" bestFit="1" customWidth="1"/>
    <col min="8965" max="8965" width="3" style="5" bestFit="1" customWidth="1"/>
    <col min="8966" max="8967" width="2.6640625" style="5" customWidth="1"/>
    <col min="8968" max="8968" width="3" style="5" customWidth="1"/>
    <col min="8969" max="8969" width="3" style="5" bestFit="1" customWidth="1"/>
    <col min="8970" max="8984" width="9" style="5"/>
    <col min="8985" max="8986" width="7" style="5" customWidth="1"/>
    <col min="8987" max="8987" width="1.6640625" style="5" customWidth="1"/>
    <col min="8988" max="8990" width="7" style="5" customWidth="1"/>
    <col min="8991" max="8991" width="2" style="5" customWidth="1"/>
    <col min="8992" max="8994" width="7" style="5" customWidth="1"/>
    <col min="8995" max="8995" width="1.5" style="5" customWidth="1"/>
    <col min="8996" max="8998" width="7" style="5" customWidth="1"/>
    <col min="8999" max="8999" width="1.83203125" style="5" customWidth="1"/>
    <col min="9000" max="9002" width="7" style="5" customWidth="1"/>
    <col min="9003" max="9003" width="2" style="5" customWidth="1"/>
    <col min="9004" max="9006" width="7" style="5" customWidth="1"/>
    <col min="9007" max="9007" width="1.33203125" style="5" customWidth="1"/>
    <col min="9008" max="9010" width="7" style="5" customWidth="1"/>
    <col min="9011" max="9011" width="1.5" style="5" customWidth="1"/>
    <col min="9012" max="9014" width="7" style="5" customWidth="1"/>
    <col min="9015" max="9216" width="9" style="5"/>
    <col min="9217" max="9217" width="7" style="5" bestFit="1" customWidth="1"/>
    <col min="9218" max="9218" width="3" style="5" bestFit="1" customWidth="1"/>
    <col min="9219" max="9220" width="2.6640625" style="5" bestFit="1" customWidth="1"/>
    <col min="9221" max="9221" width="3" style="5" bestFit="1" customWidth="1"/>
    <col min="9222" max="9223" width="2.6640625" style="5" customWidth="1"/>
    <col min="9224" max="9224" width="3" style="5" customWidth="1"/>
    <col min="9225" max="9225" width="3" style="5" bestFit="1" customWidth="1"/>
    <col min="9226" max="9240" width="9" style="5"/>
    <col min="9241" max="9242" width="7" style="5" customWidth="1"/>
    <col min="9243" max="9243" width="1.6640625" style="5" customWidth="1"/>
    <col min="9244" max="9246" width="7" style="5" customWidth="1"/>
    <col min="9247" max="9247" width="2" style="5" customWidth="1"/>
    <col min="9248" max="9250" width="7" style="5" customWidth="1"/>
    <col min="9251" max="9251" width="1.5" style="5" customWidth="1"/>
    <col min="9252" max="9254" width="7" style="5" customWidth="1"/>
    <col min="9255" max="9255" width="1.83203125" style="5" customWidth="1"/>
    <col min="9256" max="9258" width="7" style="5" customWidth="1"/>
    <col min="9259" max="9259" width="2" style="5" customWidth="1"/>
    <col min="9260" max="9262" width="7" style="5" customWidth="1"/>
    <col min="9263" max="9263" width="1.33203125" style="5" customWidth="1"/>
    <col min="9264" max="9266" width="7" style="5" customWidth="1"/>
    <col min="9267" max="9267" width="1.5" style="5" customWidth="1"/>
    <col min="9268" max="9270" width="7" style="5" customWidth="1"/>
    <col min="9271" max="9472" width="9" style="5"/>
    <col min="9473" max="9473" width="7" style="5" bestFit="1" customWidth="1"/>
    <col min="9474" max="9474" width="3" style="5" bestFit="1" customWidth="1"/>
    <col min="9475" max="9476" width="2.6640625" style="5" bestFit="1" customWidth="1"/>
    <col min="9477" max="9477" width="3" style="5" bestFit="1" customWidth="1"/>
    <col min="9478" max="9479" width="2.6640625" style="5" customWidth="1"/>
    <col min="9480" max="9480" width="3" style="5" customWidth="1"/>
    <col min="9481" max="9481" width="3" style="5" bestFit="1" customWidth="1"/>
    <col min="9482" max="9496" width="9" style="5"/>
    <col min="9497" max="9498" width="7" style="5" customWidth="1"/>
    <col min="9499" max="9499" width="1.6640625" style="5" customWidth="1"/>
    <col min="9500" max="9502" width="7" style="5" customWidth="1"/>
    <col min="9503" max="9503" width="2" style="5" customWidth="1"/>
    <col min="9504" max="9506" width="7" style="5" customWidth="1"/>
    <col min="9507" max="9507" width="1.5" style="5" customWidth="1"/>
    <col min="9508" max="9510" width="7" style="5" customWidth="1"/>
    <col min="9511" max="9511" width="1.83203125" style="5" customWidth="1"/>
    <col min="9512" max="9514" width="7" style="5" customWidth="1"/>
    <col min="9515" max="9515" width="2" style="5" customWidth="1"/>
    <col min="9516" max="9518" width="7" style="5" customWidth="1"/>
    <col min="9519" max="9519" width="1.33203125" style="5" customWidth="1"/>
    <col min="9520" max="9522" width="7" style="5" customWidth="1"/>
    <col min="9523" max="9523" width="1.5" style="5" customWidth="1"/>
    <col min="9524" max="9526" width="7" style="5" customWidth="1"/>
    <col min="9527" max="9728" width="9" style="5"/>
    <col min="9729" max="9729" width="7" style="5" bestFit="1" customWidth="1"/>
    <col min="9730" max="9730" width="3" style="5" bestFit="1" customWidth="1"/>
    <col min="9731" max="9732" width="2.6640625" style="5" bestFit="1" customWidth="1"/>
    <col min="9733" max="9733" width="3" style="5" bestFit="1" customWidth="1"/>
    <col min="9734" max="9735" width="2.6640625" style="5" customWidth="1"/>
    <col min="9736" max="9736" width="3" style="5" customWidth="1"/>
    <col min="9737" max="9737" width="3" style="5" bestFit="1" customWidth="1"/>
    <col min="9738" max="9752" width="9" style="5"/>
    <col min="9753" max="9754" width="7" style="5" customWidth="1"/>
    <col min="9755" max="9755" width="1.6640625" style="5" customWidth="1"/>
    <col min="9756" max="9758" width="7" style="5" customWidth="1"/>
    <col min="9759" max="9759" width="2" style="5" customWidth="1"/>
    <col min="9760" max="9762" width="7" style="5" customWidth="1"/>
    <col min="9763" max="9763" width="1.5" style="5" customWidth="1"/>
    <col min="9764" max="9766" width="7" style="5" customWidth="1"/>
    <col min="9767" max="9767" width="1.83203125" style="5" customWidth="1"/>
    <col min="9768" max="9770" width="7" style="5" customWidth="1"/>
    <col min="9771" max="9771" width="2" style="5" customWidth="1"/>
    <col min="9772" max="9774" width="7" style="5" customWidth="1"/>
    <col min="9775" max="9775" width="1.33203125" style="5" customWidth="1"/>
    <col min="9776" max="9778" width="7" style="5" customWidth="1"/>
    <col min="9779" max="9779" width="1.5" style="5" customWidth="1"/>
    <col min="9780" max="9782" width="7" style="5" customWidth="1"/>
    <col min="9783" max="9984" width="9" style="5"/>
    <col min="9985" max="9985" width="7" style="5" bestFit="1" customWidth="1"/>
    <col min="9986" max="9986" width="3" style="5" bestFit="1" customWidth="1"/>
    <col min="9987" max="9988" width="2.6640625" style="5" bestFit="1" customWidth="1"/>
    <col min="9989" max="9989" width="3" style="5" bestFit="1" customWidth="1"/>
    <col min="9990" max="9991" width="2.6640625" style="5" customWidth="1"/>
    <col min="9992" max="9992" width="3" style="5" customWidth="1"/>
    <col min="9993" max="9993" width="3" style="5" bestFit="1" customWidth="1"/>
    <col min="9994" max="10008" width="9" style="5"/>
    <col min="10009" max="10010" width="7" style="5" customWidth="1"/>
    <col min="10011" max="10011" width="1.6640625" style="5" customWidth="1"/>
    <col min="10012" max="10014" width="7" style="5" customWidth="1"/>
    <col min="10015" max="10015" width="2" style="5" customWidth="1"/>
    <col min="10016" max="10018" width="7" style="5" customWidth="1"/>
    <col min="10019" max="10019" width="1.5" style="5" customWidth="1"/>
    <col min="10020" max="10022" width="7" style="5" customWidth="1"/>
    <col min="10023" max="10023" width="1.83203125" style="5" customWidth="1"/>
    <col min="10024" max="10026" width="7" style="5" customWidth="1"/>
    <col min="10027" max="10027" width="2" style="5" customWidth="1"/>
    <col min="10028" max="10030" width="7" style="5" customWidth="1"/>
    <col min="10031" max="10031" width="1.33203125" style="5" customWidth="1"/>
    <col min="10032" max="10034" width="7" style="5" customWidth="1"/>
    <col min="10035" max="10035" width="1.5" style="5" customWidth="1"/>
    <col min="10036" max="10038" width="7" style="5" customWidth="1"/>
    <col min="10039" max="10240" width="9" style="5"/>
    <col min="10241" max="10241" width="7" style="5" bestFit="1" customWidth="1"/>
    <col min="10242" max="10242" width="3" style="5" bestFit="1" customWidth="1"/>
    <col min="10243" max="10244" width="2.6640625" style="5" bestFit="1" customWidth="1"/>
    <col min="10245" max="10245" width="3" style="5" bestFit="1" customWidth="1"/>
    <col min="10246" max="10247" width="2.6640625" style="5" customWidth="1"/>
    <col min="10248" max="10248" width="3" style="5" customWidth="1"/>
    <col min="10249" max="10249" width="3" style="5" bestFit="1" customWidth="1"/>
    <col min="10250" max="10264" width="9" style="5"/>
    <col min="10265" max="10266" width="7" style="5" customWidth="1"/>
    <col min="10267" max="10267" width="1.6640625" style="5" customWidth="1"/>
    <col min="10268" max="10270" width="7" style="5" customWidth="1"/>
    <col min="10271" max="10271" width="2" style="5" customWidth="1"/>
    <col min="10272" max="10274" width="7" style="5" customWidth="1"/>
    <col min="10275" max="10275" width="1.5" style="5" customWidth="1"/>
    <col min="10276" max="10278" width="7" style="5" customWidth="1"/>
    <col min="10279" max="10279" width="1.83203125" style="5" customWidth="1"/>
    <col min="10280" max="10282" width="7" style="5" customWidth="1"/>
    <col min="10283" max="10283" width="2" style="5" customWidth="1"/>
    <col min="10284" max="10286" width="7" style="5" customWidth="1"/>
    <col min="10287" max="10287" width="1.33203125" style="5" customWidth="1"/>
    <col min="10288" max="10290" width="7" style="5" customWidth="1"/>
    <col min="10291" max="10291" width="1.5" style="5" customWidth="1"/>
    <col min="10292" max="10294" width="7" style="5" customWidth="1"/>
    <col min="10295" max="10496" width="9" style="5"/>
    <col min="10497" max="10497" width="7" style="5" bestFit="1" customWidth="1"/>
    <col min="10498" max="10498" width="3" style="5" bestFit="1" customWidth="1"/>
    <col min="10499" max="10500" width="2.6640625" style="5" bestFit="1" customWidth="1"/>
    <col min="10501" max="10501" width="3" style="5" bestFit="1" customWidth="1"/>
    <col min="10502" max="10503" width="2.6640625" style="5" customWidth="1"/>
    <col min="10504" max="10504" width="3" style="5" customWidth="1"/>
    <col min="10505" max="10505" width="3" style="5" bestFit="1" customWidth="1"/>
    <col min="10506" max="10520" width="9" style="5"/>
    <col min="10521" max="10522" width="7" style="5" customWidth="1"/>
    <col min="10523" max="10523" width="1.6640625" style="5" customWidth="1"/>
    <col min="10524" max="10526" width="7" style="5" customWidth="1"/>
    <col min="10527" max="10527" width="2" style="5" customWidth="1"/>
    <col min="10528" max="10530" width="7" style="5" customWidth="1"/>
    <col min="10531" max="10531" width="1.5" style="5" customWidth="1"/>
    <col min="10532" max="10534" width="7" style="5" customWidth="1"/>
    <col min="10535" max="10535" width="1.83203125" style="5" customWidth="1"/>
    <col min="10536" max="10538" width="7" style="5" customWidth="1"/>
    <col min="10539" max="10539" width="2" style="5" customWidth="1"/>
    <col min="10540" max="10542" width="7" style="5" customWidth="1"/>
    <col min="10543" max="10543" width="1.33203125" style="5" customWidth="1"/>
    <col min="10544" max="10546" width="7" style="5" customWidth="1"/>
    <col min="10547" max="10547" width="1.5" style="5" customWidth="1"/>
    <col min="10548" max="10550" width="7" style="5" customWidth="1"/>
    <col min="10551" max="10752" width="9" style="5"/>
    <col min="10753" max="10753" width="7" style="5" bestFit="1" customWidth="1"/>
    <col min="10754" max="10754" width="3" style="5" bestFit="1" customWidth="1"/>
    <col min="10755" max="10756" width="2.6640625" style="5" bestFit="1" customWidth="1"/>
    <col min="10757" max="10757" width="3" style="5" bestFit="1" customWidth="1"/>
    <col min="10758" max="10759" width="2.6640625" style="5" customWidth="1"/>
    <col min="10760" max="10760" width="3" style="5" customWidth="1"/>
    <col min="10761" max="10761" width="3" style="5" bestFit="1" customWidth="1"/>
    <col min="10762" max="10776" width="9" style="5"/>
    <col min="10777" max="10778" width="7" style="5" customWidth="1"/>
    <col min="10779" max="10779" width="1.6640625" style="5" customWidth="1"/>
    <col min="10780" max="10782" width="7" style="5" customWidth="1"/>
    <col min="10783" max="10783" width="2" style="5" customWidth="1"/>
    <col min="10784" max="10786" width="7" style="5" customWidth="1"/>
    <col min="10787" max="10787" width="1.5" style="5" customWidth="1"/>
    <col min="10788" max="10790" width="7" style="5" customWidth="1"/>
    <col min="10791" max="10791" width="1.83203125" style="5" customWidth="1"/>
    <col min="10792" max="10794" width="7" style="5" customWidth="1"/>
    <col min="10795" max="10795" width="2" style="5" customWidth="1"/>
    <col min="10796" max="10798" width="7" style="5" customWidth="1"/>
    <col min="10799" max="10799" width="1.33203125" style="5" customWidth="1"/>
    <col min="10800" max="10802" width="7" style="5" customWidth="1"/>
    <col min="10803" max="10803" width="1.5" style="5" customWidth="1"/>
    <col min="10804" max="10806" width="7" style="5" customWidth="1"/>
    <col min="10807" max="11008" width="9" style="5"/>
    <col min="11009" max="11009" width="7" style="5" bestFit="1" customWidth="1"/>
    <col min="11010" max="11010" width="3" style="5" bestFit="1" customWidth="1"/>
    <col min="11011" max="11012" width="2.6640625" style="5" bestFit="1" customWidth="1"/>
    <col min="11013" max="11013" width="3" style="5" bestFit="1" customWidth="1"/>
    <col min="11014" max="11015" width="2.6640625" style="5" customWidth="1"/>
    <col min="11016" max="11016" width="3" style="5" customWidth="1"/>
    <col min="11017" max="11017" width="3" style="5" bestFit="1" customWidth="1"/>
    <col min="11018" max="11032" width="9" style="5"/>
    <col min="11033" max="11034" width="7" style="5" customWidth="1"/>
    <col min="11035" max="11035" width="1.6640625" style="5" customWidth="1"/>
    <col min="11036" max="11038" width="7" style="5" customWidth="1"/>
    <col min="11039" max="11039" width="2" style="5" customWidth="1"/>
    <col min="11040" max="11042" width="7" style="5" customWidth="1"/>
    <col min="11043" max="11043" width="1.5" style="5" customWidth="1"/>
    <col min="11044" max="11046" width="7" style="5" customWidth="1"/>
    <col min="11047" max="11047" width="1.83203125" style="5" customWidth="1"/>
    <col min="11048" max="11050" width="7" style="5" customWidth="1"/>
    <col min="11051" max="11051" width="2" style="5" customWidth="1"/>
    <col min="11052" max="11054" width="7" style="5" customWidth="1"/>
    <col min="11055" max="11055" width="1.33203125" style="5" customWidth="1"/>
    <col min="11056" max="11058" width="7" style="5" customWidth="1"/>
    <col min="11059" max="11059" width="1.5" style="5" customWidth="1"/>
    <col min="11060" max="11062" width="7" style="5" customWidth="1"/>
    <col min="11063" max="11264" width="9" style="5"/>
    <col min="11265" max="11265" width="7" style="5" bestFit="1" customWidth="1"/>
    <col min="11266" max="11266" width="3" style="5" bestFit="1" customWidth="1"/>
    <col min="11267" max="11268" width="2.6640625" style="5" bestFit="1" customWidth="1"/>
    <col min="11269" max="11269" width="3" style="5" bestFit="1" customWidth="1"/>
    <col min="11270" max="11271" width="2.6640625" style="5" customWidth="1"/>
    <col min="11272" max="11272" width="3" style="5" customWidth="1"/>
    <col min="11273" max="11273" width="3" style="5" bestFit="1" customWidth="1"/>
    <col min="11274" max="11288" width="9" style="5"/>
    <col min="11289" max="11290" width="7" style="5" customWidth="1"/>
    <col min="11291" max="11291" width="1.6640625" style="5" customWidth="1"/>
    <col min="11292" max="11294" width="7" style="5" customWidth="1"/>
    <col min="11295" max="11295" width="2" style="5" customWidth="1"/>
    <col min="11296" max="11298" width="7" style="5" customWidth="1"/>
    <col min="11299" max="11299" width="1.5" style="5" customWidth="1"/>
    <col min="11300" max="11302" width="7" style="5" customWidth="1"/>
    <col min="11303" max="11303" width="1.83203125" style="5" customWidth="1"/>
    <col min="11304" max="11306" width="7" style="5" customWidth="1"/>
    <col min="11307" max="11307" width="2" style="5" customWidth="1"/>
    <col min="11308" max="11310" width="7" style="5" customWidth="1"/>
    <col min="11311" max="11311" width="1.33203125" style="5" customWidth="1"/>
    <col min="11312" max="11314" width="7" style="5" customWidth="1"/>
    <col min="11315" max="11315" width="1.5" style="5" customWidth="1"/>
    <col min="11316" max="11318" width="7" style="5" customWidth="1"/>
    <col min="11319" max="11520" width="9" style="5"/>
    <col min="11521" max="11521" width="7" style="5" bestFit="1" customWidth="1"/>
    <col min="11522" max="11522" width="3" style="5" bestFit="1" customWidth="1"/>
    <col min="11523" max="11524" width="2.6640625" style="5" bestFit="1" customWidth="1"/>
    <col min="11525" max="11525" width="3" style="5" bestFit="1" customWidth="1"/>
    <col min="11526" max="11527" width="2.6640625" style="5" customWidth="1"/>
    <col min="11528" max="11528" width="3" style="5" customWidth="1"/>
    <col min="11529" max="11529" width="3" style="5" bestFit="1" customWidth="1"/>
    <col min="11530" max="11544" width="9" style="5"/>
    <col min="11545" max="11546" width="7" style="5" customWidth="1"/>
    <col min="11547" max="11547" width="1.6640625" style="5" customWidth="1"/>
    <col min="11548" max="11550" width="7" style="5" customWidth="1"/>
    <col min="11551" max="11551" width="2" style="5" customWidth="1"/>
    <col min="11552" max="11554" width="7" style="5" customWidth="1"/>
    <col min="11555" max="11555" width="1.5" style="5" customWidth="1"/>
    <col min="11556" max="11558" width="7" style="5" customWidth="1"/>
    <col min="11559" max="11559" width="1.83203125" style="5" customWidth="1"/>
    <col min="11560" max="11562" width="7" style="5" customWidth="1"/>
    <col min="11563" max="11563" width="2" style="5" customWidth="1"/>
    <col min="11564" max="11566" width="7" style="5" customWidth="1"/>
    <col min="11567" max="11567" width="1.33203125" style="5" customWidth="1"/>
    <col min="11568" max="11570" width="7" style="5" customWidth="1"/>
    <col min="11571" max="11571" width="1.5" style="5" customWidth="1"/>
    <col min="11572" max="11574" width="7" style="5" customWidth="1"/>
    <col min="11575" max="11776" width="9" style="5"/>
    <col min="11777" max="11777" width="7" style="5" bestFit="1" customWidth="1"/>
    <col min="11778" max="11778" width="3" style="5" bestFit="1" customWidth="1"/>
    <col min="11779" max="11780" width="2.6640625" style="5" bestFit="1" customWidth="1"/>
    <col min="11781" max="11781" width="3" style="5" bestFit="1" customWidth="1"/>
    <col min="11782" max="11783" width="2.6640625" style="5" customWidth="1"/>
    <col min="11784" max="11784" width="3" style="5" customWidth="1"/>
    <col min="11785" max="11785" width="3" style="5" bestFit="1" customWidth="1"/>
    <col min="11786" max="11800" width="9" style="5"/>
    <col min="11801" max="11802" width="7" style="5" customWidth="1"/>
    <col min="11803" max="11803" width="1.6640625" style="5" customWidth="1"/>
    <col min="11804" max="11806" width="7" style="5" customWidth="1"/>
    <col min="11807" max="11807" width="2" style="5" customWidth="1"/>
    <col min="11808" max="11810" width="7" style="5" customWidth="1"/>
    <col min="11811" max="11811" width="1.5" style="5" customWidth="1"/>
    <col min="11812" max="11814" width="7" style="5" customWidth="1"/>
    <col min="11815" max="11815" width="1.83203125" style="5" customWidth="1"/>
    <col min="11816" max="11818" width="7" style="5" customWidth="1"/>
    <col min="11819" max="11819" width="2" style="5" customWidth="1"/>
    <col min="11820" max="11822" width="7" style="5" customWidth="1"/>
    <col min="11823" max="11823" width="1.33203125" style="5" customWidth="1"/>
    <col min="11824" max="11826" width="7" style="5" customWidth="1"/>
    <col min="11827" max="11827" width="1.5" style="5" customWidth="1"/>
    <col min="11828" max="11830" width="7" style="5" customWidth="1"/>
    <col min="11831" max="12032" width="9" style="5"/>
    <col min="12033" max="12033" width="7" style="5" bestFit="1" customWidth="1"/>
    <col min="12034" max="12034" width="3" style="5" bestFit="1" customWidth="1"/>
    <col min="12035" max="12036" width="2.6640625" style="5" bestFit="1" customWidth="1"/>
    <col min="12037" max="12037" width="3" style="5" bestFit="1" customWidth="1"/>
    <col min="12038" max="12039" width="2.6640625" style="5" customWidth="1"/>
    <col min="12040" max="12040" width="3" style="5" customWidth="1"/>
    <col min="12041" max="12041" width="3" style="5" bestFit="1" customWidth="1"/>
    <col min="12042" max="12056" width="9" style="5"/>
    <col min="12057" max="12058" width="7" style="5" customWidth="1"/>
    <col min="12059" max="12059" width="1.6640625" style="5" customWidth="1"/>
    <col min="12060" max="12062" width="7" style="5" customWidth="1"/>
    <col min="12063" max="12063" width="2" style="5" customWidth="1"/>
    <col min="12064" max="12066" width="7" style="5" customWidth="1"/>
    <col min="12067" max="12067" width="1.5" style="5" customWidth="1"/>
    <col min="12068" max="12070" width="7" style="5" customWidth="1"/>
    <col min="12071" max="12071" width="1.83203125" style="5" customWidth="1"/>
    <col min="12072" max="12074" width="7" style="5" customWidth="1"/>
    <col min="12075" max="12075" width="2" style="5" customWidth="1"/>
    <col min="12076" max="12078" width="7" style="5" customWidth="1"/>
    <col min="12079" max="12079" width="1.33203125" style="5" customWidth="1"/>
    <col min="12080" max="12082" width="7" style="5" customWidth="1"/>
    <col min="12083" max="12083" width="1.5" style="5" customWidth="1"/>
    <col min="12084" max="12086" width="7" style="5" customWidth="1"/>
    <col min="12087" max="12288" width="9" style="5"/>
    <col min="12289" max="12289" width="7" style="5" bestFit="1" customWidth="1"/>
    <col min="12290" max="12290" width="3" style="5" bestFit="1" customWidth="1"/>
    <col min="12291" max="12292" width="2.6640625" style="5" bestFit="1" customWidth="1"/>
    <col min="12293" max="12293" width="3" style="5" bestFit="1" customWidth="1"/>
    <col min="12294" max="12295" width="2.6640625" style="5" customWidth="1"/>
    <col min="12296" max="12296" width="3" style="5" customWidth="1"/>
    <col min="12297" max="12297" width="3" style="5" bestFit="1" customWidth="1"/>
    <col min="12298" max="12312" width="9" style="5"/>
    <col min="12313" max="12314" width="7" style="5" customWidth="1"/>
    <col min="12315" max="12315" width="1.6640625" style="5" customWidth="1"/>
    <col min="12316" max="12318" width="7" style="5" customWidth="1"/>
    <col min="12319" max="12319" width="2" style="5" customWidth="1"/>
    <col min="12320" max="12322" width="7" style="5" customWidth="1"/>
    <col min="12323" max="12323" width="1.5" style="5" customWidth="1"/>
    <col min="12324" max="12326" width="7" style="5" customWidth="1"/>
    <col min="12327" max="12327" width="1.83203125" style="5" customWidth="1"/>
    <col min="12328" max="12330" width="7" style="5" customWidth="1"/>
    <col min="12331" max="12331" width="2" style="5" customWidth="1"/>
    <col min="12332" max="12334" width="7" style="5" customWidth="1"/>
    <col min="12335" max="12335" width="1.33203125" style="5" customWidth="1"/>
    <col min="12336" max="12338" width="7" style="5" customWidth="1"/>
    <col min="12339" max="12339" width="1.5" style="5" customWidth="1"/>
    <col min="12340" max="12342" width="7" style="5" customWidth="1"/>
    <col min="12343" max="12544" width="9" style="5"/>
    <col min="12545" max="12545" width="7" style="5" bestFit="1" customWidth="1"/>
    <col min="12546" max="12546" width="3" style="5" bestFit="1" customWidth="1"/>
    <col min="12547" max="12548" width="2.6640625" style="5" bestFit="1" customWidth="1"/>
    <col min="12549" max="12549" width="3" style="5" bestFit="1" customWidth="1"/>
    <col min="12550" max="12551" width="2.6640625" style="5" customWidth="1"/>
    <col min="12552" max="12552" width="3" style="5" customWidth="1"/>
    <col min="12553" max="12553" width="3" style="5" bestFit="1" customWidth="1"/>
    <col min="12554" max="12568" width="9" style="5"/>
    <col min="12569" max="12570" width="7" style="5" customWidth="1"/>
    <col min="12571" max="12571" width="1.6640625" style="5" customWidth="1"/>
    <col min="12572" max="12574" width="7" style="5" customWidth="1"/>
    <col min="12575" max="12575" width="2" style="5" customWidth="1"/>
    <col min="12576" max="12578" width="7" style="5" customWidth="1"/>
    <col min="12579" max="12579" width="1.5" style="5" customWidth="1"/>
    <col min="12580" max="12582" width="7" style="5" customWidth="1"/>
    <col min="12583" max="12583" width="1.83203125" style="5" customWidth="1"/>
    <col min="12584" max="12586" width="7" style="5" customWidth="1"/>
    <col min="12587" max="12587" width="2" style="5" customWidth="1"/>
    <col min="12588" max="12590" width="7" style="5" customWidth="1"/>
    <col min="12591" max="12591" width="1.33203125" style="5" customWidth="1"/>
    <col min="12592" max="12594" width="7" style="5" customWidth="1"/>
    <col min="12595" max="12595" width="1.5" style="5" customWidth="1"/>
    <col min="12596" max="12598" width="7" style="5" customWidth="1"/>
    <col min="12599" max="12800" width="9" style="5"/>
    <col min="12801" max="12801" width="7" style="5" bestFit="1" customWidth="1"/>
    <col min="12802" max="12802" width="3" style="5" bestFit="1" customWidth="1"/>
    <col min="12803" max="12804" width="2.6640625" style="5" bestFit="1" customWidth="1"/>
    <col min="12805" max="12805" width="3" style="5" bestFit="1" customWidth="1"/>
    <col min="12806" max="12807" width="2.6640625" style="5" customWidth="1"/>
    <col min="12808" max="12808" width="3" style="5" customWidth="1"/>
    <col min="12809" max="12809" width="3" style="5" bestFit="1" customWidth="1"/>
    <col min="12810" max="12824" width="9" style="5"/>
    <col min="12825" max="12826" width="7" style="5" customWidth="1"/>
    <col min="12827" max="12827" width="1.6640625" style="5" customWidth="1"/>
    <col min="12828" max="12830" width="7" style="5" customWidth="1"/>
    <col min="12831" max="12831" width="2" style="5" customWidth="1"/>
    <col min="12832" max="12834" width="7" style="5" customWidth="1"/>
    <col min="12835" max="12835" width="1.5" style="5" customWidth="1"/>
    <col min="12836" max="12838" width="7" style="5" customWidth="1"/>
    <col min="12839" max="12839" width="1.83203125" style="5" customWidth="1"/>
    <col min="12840" max="12842" width="7" style="5" customWidth="1"/>
    <col min="12843" max="12843" width="2" style="5" customWidth="1"/>
    <col min="12844" max="12846" width="7" style="5" customWidth="1"/>
    <col min="12847" max="12847" width="1.33203125" style="5" customWidth="1"/>
    <col min="12848" max="12850" width="7" style="5" customWidth="1"/>
    <col min="12851" max="12851" width="1.5" style="5" customWidth="1"/>
    <col min="12852" max="12854" width="7" style="5" customWidth="1"/>
    <col min="12855" max="13056" width="9" style="5"/>
    <col min="13057" max="13057" width="7" style="5" bestFit="1" customWidth="1"/>
    <col min="13058" max="13058" width="3" style="5" bestFit="1" customWidth="1"/>
    <col min="13059" max="13060" width="2.6640625" style="5" bestFit="1" customWidth="1"/>
    <col min="13061" max="13061" width="3" style="5" bestFit="1" customWidth="1"/>
    <col min="13062" max="13063" width="2.6640625" style="5" customWidth="1"/>
    <col min="13064" max="13064" width="3" style="5" customWidth="1"/>
    <col min="13065" max="13065" width="3" style="5" bestFit="1" customWidth="1"/>
    <col min="13066" max="13080" width="9" style="5"/>
    <col min="13081" max="13082" width="7" style="5" customWidth="1"/>
    <col min="13083" max="13083" width="1.6640625" style="5" customWidth="1"/>
    <col min="13084" max="13086" width="7" style="5" customWidth="1"/>
    <col min="13087" max="13087" width="2" style="5" customWidth="1"/>
    <col min="13088" max="13090" width="7" style="5" customWidth="1"/>
    <col min="13091" max="13091" width="1.5" style="5" customWidth="1"/>
    <col min="13092" max="13094" width="7" style="5" customWidth="1"/>
    <col min="13095" max="13095" width="1.83203125" style="5" customWidth="1"/>
    <col min="13096" max="13098" width="7" style="5" customWidth="1"/>
    <col min="13099" max="13099" width="2" style="5" customWidth="1"/>
    <col min="13100" max="13102" width="7" style="5" customWidth="1"/>
    <col min="13103" max="13103" width="1.33203125" style="5" customWidth="1"/>
    <col min="13104" max="13106" width="7" style="5" customWidth="1"/>
    <col min="13107" max="13107" width="1.5" style="5" customWidth="1"/>
    <col min="13108" max="13110" width="7" style="5" customWidth="1"/>
    <col min="13111" max="13312" width="9" style="5"/>
    <col min="13313" max="13313" width="7" style="5" bestFit="1" customWidth="1"/>
    <col min="13314" max="13314" width="3" style="5" bestFit="1" customWidth="1"/>
    <col min="13315" max="13316" width="2.6640625" style="5" bestFit="1" customWidth="1"/>
    <col min="13317" max="13317" width="3" style="5" bestFit="1" customWidth="1"/>
    <col min="13318" max="13319" width="2.6640625" style="5" customWidth="1"/>
    <col min="13320" max="13320" width="3" style="5" customWidth="1"/>
    <col min="13321" max="13321" width="3" style="5" bestFit="1" customWidth="1"/>
    <col min="13322" max="13336" width="9" style="5"/>
    <col min="13337" max="13338" width="7" style="5" customWidth="1"/>
    <col min="13339" max="13339" width="1.6640625" style="5" customWidth="1"/>
    <col min="13340" max="13342" width="7" style="5" customWidth="1"/>
    <col min="13343" max="13343" width="2" style="5" customWidth="1"/>
    <col min="13344" max="13346" width="7" style="5" customWidth="1"/>
    <col min="13347" max="13347" width="1.5" style="5" customWidth="1"/>
    <col min="13348" max="13350" width="7" style="5" customWidth="1"/>
    <col min="13351" max="13351" width="1.83203125" style="5" customWidth="1"/>
    <col min="13352" max="13354" width="7" style="5" customWidth="1"/>
    <col min="13355" max="13355" width="2" style="5" customWidth="1"/>
    <col min="13356" max="13358" width="7" style="5" customWidth="1"/>
    <col min="13359" max="13359" width="1.33203125" style="5" customWidth="1"/>
    <col min="13360" max="13362" width="7" style="5" customWidth="1"/>
    <col min="13363" max="13363" width="1.5" style="5" customWidth="1"/>
    <col min="13364" max="13366" width="7" style="5" customWidth="1"/>
    <col min="13367" max="13568" width="9" style="5"/>
    <col min="13569" max="13569" width="7" style="5" bestFit="1" customWidth="1"/>
    <col min="13570" max="13570" width="3" style="5" bestFit="1" customWidth="1"/>
    <col min="13571" max="13572" width="2.6640625" style="5" bestFit="1" customWidth="1"/>
    <col min="13573" max="13573" width="3" style="5" bestFit="1" customWidth="1"/>
    <col min="13574" max="13575" width="2.6640625" style="5" customWidth="1"/>
    <col min="13576" max="13576" width="3" style="5" customWidth="1"/>
    <col min="13577" max="13577" width="3" style="5" bestFit="1" customWidth="1"/>
    <col min="13578" max="13592" width="9" style="5"/>
    <col min="13593" max="13594" width="7" style="5" customWidth="1"/>
    <col min="13595" max="13595" width="1.6640625" style="5" customWidth="1"/>
    <col min="13596" max="13598" width="7" style="5" customWidth="1"/>
    <col min="13599" max="13599" width="2" style="5" customWidth="1"/>
    <col min="13600" max="13602" width="7" style="5" customWidth="1"/>
    <col min="13603" max="13603" width="1.5" style="5" customWidth="1"/>
    <col min="13604" max="13606" width="7" style="5" customWidth="1"/>
    <col min="13607" max="13607" width="1.83203125" style="5" customWidth="1"/>
    <col min="13608" max="13610" width="7" style="5" customWidth="1"/>
    <col min="13611" max="13611" width="2" style="5" customWidth="1"/>
    <col min="13612" max="13614" width="7" style="5" customWidth="1"/>
    <col min="13615" max="13615" width="1.33203125" style="5" customWidth="1"/>
    <col min="13616" max="13618" width="7" style="5" customWidth="1"/>
    <col min="13619" max="13619" width="1.5" style="5" customWidth="1"/>
    <col min="13620" max="13622" width="7" style="5" customWidth="1"/>
    <col min="13623" max="13824" width="9" style="5"/>
    <col min="13825" max="13825" width="7" style="5" bestFit="1" customWidth="1"/>
    <col min="13826" max="13826" width="3" style="5" bestFit="1" customWidth="1"/>
    <col min="13827" max="13828" width="2.6640625" style="5" bestFit="1" customWidth="1"/>
    <col min="13829" max="13829" width="3" style="5" bestFit="1" customWidth="1"/>
    <col min="13830" max="13831" width="2.6640625" style="5" customWidth="1"/>
    <col min="13832" max="13832" width="3" style="5" customWidth="1"/>
    <col min="13833" max="13833" width="3" style="5" bestFit="1" customWidth="1"/>
    <col min="13834" max="13848" width="9" style="5"/>
    <col min="13849" max="13850" width="7" style="5" customWidth="1"/>
    <col min="13851" max="13851" width="1.6640625" style="5" customWidth="1"/>
    <col min="13852" max="13854" width="7" style="5" customWidth="1"/>
    <col min="13855" max="13855" width="2" style="5" customWidth="1"/>
    <col min="13856" max="13858" width="7" style="5" customWidth="1"/>
    <col min="13859" max="13859" width="1.5" style="5" customWidth="1"/>
    <col min="13860" max="13862" width="7" style="5" customWidth="1"/>
    <col min="13863" max="13863" width="1.83203125" style="5" customWidth="1"/>
    <col min="13864" max="13866" width="7" style="5" customWidth="1"/>
    <col min="13867" max="13867" width="2" style="5" customWidth="1"/>
    <col min="13868" max="13870" width="7" style="5" customWidth="1"/>
    <col min="13871" max="13871" width="1.33203125" style="5" customWidth="1"/>
    <col min="13872" max="13874" width="7" style="5" customWidth="1"/>
    <col min="13875" max="13875" width="1.5" style="5" customWidth="1"/>
    <col min="13876" max="13878" width="7" style="5" customWidth="1"/>
    <col min="13879" max="14080" width="9" style="5"/>
    <col min="14081" max="14081" width="7" style="5" bestFit="1" customWidth="1"/>
    <col min="14082" max="14082" width="3" style="5" bestFit="1" customWidth="1"/>
    <col min="14083" max="14084" width="2.6640625" style="5" bestFit="1" customWidth="1"/>
    <col min="14085" max="14085" width="3" style="5" bestFit="1" customWidth="1"/>
    <col min="14086" max="14087" width="2.6640625" style="5" customWidth="1"/>
    <col min="14088" max="14088" width="3" style="5" customWidth="1"/>
    <col min="14089" max="14089" width="3" style="5" bestFit="1" customWidth="1"/>
    <col min="14090" max="14104" width="9" style="5"/>
    <col min="14105" max="14106" width="7" style="5" customWidth="1"/>
    <col min="14107" max="14107" width="1.6640625" style="5" customWidth="1"/>
    <col min="14108" max="14110" width="7" style="5" customWidth="1"/>
    <col min="14111" max="14111" width="2" style="5" customWidth="1"/>
    <col min="14112" max="14114" width="7" style="5" customWidth="1"/>
    <col min="14115" max="14115" width="1.5" style="5" customWidth="1"/>
    <col min="14116" max="14118" width="7" style="5" customWidth="1"/>
    <col min="14119" max="14119" width="1.83203125" style="5" customWidth="1"/>
    <col min="14120" max="14122" width="7" style="5" customWidth="1"/>
    <col min="14123" max="14123" width="2" style="5" customWidth="1"/>
    <col min="14124" max="14126" width="7" style="5" customWidth="1"/>
    <col min="14127" max="14127" width="1.33203125" style="5" customWidth="1"/>
    <col min="14128" max="14130" width="7" style="5" customWidth="1"/>
    <col min="14131" max="14131" width="1.5" style="5" customWidth="1"/>
    <col min="14132" max="14134" width="7" style="5" customWidth="1"/>
    <col min="14135" max="14336" width="9" style="5"/>
    <col min="14337" max="14337" width="7" style="5" bestFit="1" customWidth="1"/>
    <col min="14338" max="14338" width="3" style="5" bestFit="1" customWidth="1"/>
    <col min="14339" max="14340" width="2.6640625" style="5" bestFit="1" customWidth="1"/>
    <col min="14341" max="14341" width="3" style="5" bestFit="1" customWidth="1"/>
    <col min="14342" max="14343" width="2.6640625" style="5" customWidth="1"/>
    <col min="14344" max="14344" width="3" style="5" customWidth="1"/>
    <col min="14345" max="14345" width="3" style="5" bestFit="1" customWidth="1"/>
    <col min="14346" max="14360" width="9" style="5"/>
    <col min="14361" max="14362" width="7" style="5" customWidth="1"/>
    <col min="14363" max="14363" width="1.6640625" style="5" customWidth="1"/>
    <col min="14364" max="14366" width="7" style="5" customWidth="1"/>
    <col min="14367" max="14367" width="2" style="5" customWidth="1"/>
    <col min="14368" max="14370" width="7" style="5" customWidth="1"/>
    <col min="14371" max="14371" width="1.5" style="5" customWidth="1"/>
    <col min="14372" max="14374" width="7" style="5" customWidth="1"/>
    <col min="14375" max="14375" width="1.83203125" style="5" customWidth="1"/>
    <col min="14376" max="14378" width="7" style="5" customWidth="1"/>
    <col min="14379" max="14379" width="2" style="5" customWidth="1"/>
    <col min="14380" max="14382" width="7" style="5" customWidth="1"/>
    <col min="14383" max="14383" width="1.33203125" style="5" customWidth="1"/>
    <col min="14384" max="14386" width="7" style="5" customWidth="1"/>
    <col min="14387" max="14387" width="1.5" style="5" customWidth="1"/>
    <col min="14388" max="14390" width="7" style="5" customWidth="1"/>
    <col min="14391" max="14592" width="9" style="5"/>
    <col min="14593" max="14593" width="7" style="5" bestFit="1" customWidth="1"/>
    <col min="14594" max="14594" width="3" style="5" bestFit="1" customWidth="1"/>
    <col min="14595" max="14596" width="2.6640625" style="5" bestFit="1" customWidth="1"/>
    <col min="14597" max="14597" width="3" style="5" bestFit="1" customWidth="1"/>
    <col min="14598" max="14599" width="2.6640625" style="5" customWidth="1"/>
    <col min="14600" max="14600" width="3" style="5" customWidth="1"/>
    <col min="14601" max="14601" width="3" style="5" bestFit="1" customWidth="1"/>
    <col min="14602" max="14616" width="9" style="5"/>
    <col min="14617" max="14618" width="7" style="5" customWidth="1"/>
    <col min="14619" max="14619" width="1.6640625" style="5" customWidth="1"/>
    <col min="14620" max="14622" width="7" style="5" customWidth="1"/>
    <col min="14623" max="14623" width="2" style="5" customWidth="1"/>
    <col min="14624" max="14626" width="7" style="5" customWidth="1"/>
    <col min="14627" max="14627" width="1.5" style="5" customWidth="1"/>
    <col min="14628" max="14630" width="7" style="5" customWidth="1"/>
    <col min="14631" max="14631" width="1.83203125" style="5" customWidth="1"/>
    <col min="14632" max="14634" width="7" style="5" customWidth="1"/>
    <col min="14635" max="14635" width="2" style="5" customWidth="1"/>
    <col min="14636" max="14638" width="7" style="5" customWidth="1"/>
    <col min="14639" max="14639" width="1.33203125" style="5" customWidth="1"/>
    <col min="14640" max="14642" width="7" style="5" customWidth="1"/>
    <col min="14643" max="14643" width="1.5" style="5" customWidth="1"/>
    <col min="14644" max="14646" width="7" style="5" customWidth="1"/>
    <col min="14647" max="14848" width="9" style="5"/>
    <col min="14849" max="14849" width="7" style="5" bestFit="1" customWidth="1"/>
    <col min="14850" max="14850" width="3" style="5" bestFit="1" customWidth="1"/>
    <col min="14851" max="14852" width="2.6640625" style="5" bestFit="1" customWidth="1"/>
    <col min="14853" max="14853" width="3" style="5" bestFit="1" customWidth="1"/>
    <col min="14854" max="14855" width="2.6640625" style="5" customWidth="1"/>
    <col min="14856" max="14856" width="3" style="5" customWidth="1"/>
    <col min="14857" max="14857" width="3" style="5" bestFit="1" customWidth="1"/>
    <col min="14858" max="14872" width="9" style="5"/>
    <col min="14873" max="14874" width="7" style="5" customWidth="1"/>
    <col min="14875" max="14875" width="1.6640625" style="5" customWidth="1"/>
    <col min="14876" max="14878" width="7" style="5" customWidth="1"/>
    <col min="14879" max="14879" width="2" style="5" customWidth="1"/>
    <col min="14880" max="14882" width="7" style="5" customWidth="1"/>
    <col min="14883" max="14883" width="1.5" style="5" customWidth="1"/>
    <col min="14884" max="14886" width="7" style="5" customWidth="1"/>
    <col min="14887" max="14887" width="1.83203125" style="5" customWidth="1"/>
    <col min="14888" max="14890" width="7" style="5" customWidth="1"/>
    <col min="14891" max="14891" width="2" style="5" customWidth="1"/>
    <col min="14892" max="14894" width="7" style="5" customWidth="1"/>
    <col min="14895" max="14895" width="1.33203125" style="5" customWidth="1"/>
    <col min="14896" max="14898" width="7" style="5" customWidth="1"/>
    <col min="14899" max="14899" width="1.5" style="5" customWidth="1"/>
    <col min="14900" max="14902" width="7" style="5" customWidth="1"/>
    <col min="14903" max="15104" width="9" style="5"/>
    <col min="15105" max="15105" width="7" style="5" bestFit="1" customWidth="1"/>
    <col min="15106" max="15106" width="3" style="5" bestFit="1" customWidth="1"/>
    <col min="15107" max="15108" width="2.6640625" style="5" bestFit="1" customWidth="1"/>
    <col min="15109" max="15109" width="3" style="5" bestFit="1" customWidth="1"/>
    <col min="15110" max="15111" width="2.6640625" style="5" customWidth="1"/>
    <col min="15112" max="15112" width="3" style="5" customWidth="1"/>
    <col min="15113" max="15113" width="3" style="5" bestFit="1" customWidth="1"/>
    <col min="15114" max="15128" width="9" style="5"/>
    <col min="15129" max="15130" width="7" style="5" customWidth="1"/>
    <col min="15131" max="15131" width="1.6640625" style="5" customWidth="1"/>
    <col min="15132" max="15134" width="7" style="5" customWidth="1"/>
    <col min="15135" max="15135" width="2" style="5" customWidth="1"/>
    <col min="15136" max="15138" width="7" style="5" customWidth="1"/>
    <col min="15139" max="15139" width="1.5" style="5" customWidth="1"/>
    <col min="15140" max="15142" width="7" style="5" customWidth="1"/>
    <col min="15143" max="15143" width="1.83203125" style="5" customWidth="1"/>
    <col min="15144" max="15146" width="7" style="5" customWidth="1"/>
    <col min="15147" max="15147" width="2" style="5" customWidth="1"/>
    <col min="15148" max="15150" width="7" style="5" customWidth="1"/>
    <col min="15151" max="15151" width="1.33203125" style="5" customWidth="1"/>
    <col min="15152" max="15154" width="7" style="5" customWidth="1"/>
    <col min="15155" max="15155" width="1.5" style="5" customWidth="1"/>
    <col min="15156" max="15158" width="7" style="5" customWidth="1"/>
    <col min="15159" max="15360" width="9" style="5"/>
    <col min="15361" max="15361" width="7" style="5" bestFit="1" customWidth="1"/>
    <col min="15362" max="15362" width="3" style="5" bestFit="1" customWidth="1"/>
    <col min="15363" max="15364" width="2.6640625" style="5" bestFit="1" customWidth="1"/>
    <col min="15365" max="15365" width="3" style="5" bestFit="1" customWidth="1"/>
    <col min="15366" max="15367" width="2.6640625" style="5" customWidth="1"/>
    <col min="15368" max="15368" width="3" style="5" customWidth="1"/>
    <col min="15369" max="15369" width="3" style="5" bestFit="1" customWidth="1"/>
    <col min="15370" max="15384" width="9" style="5"/>
    <col min="15385" max="15386" width="7" style="5" customWidth="1"/>
    <col min="15387" max="15387" width="1.6640625" style="5" customWidth="1"/>
    <col min="15388" max="15390" width="7" style="5" customWidth="1"/>
    <col min="15391" max="15391" width="2" style="5" customWidth="1"/>
    <col min="15392" max="15394" width="7" style="5" customWidth="1"/>
    <col min="15395" max="15395" width="1.5" style="5" customWidth="1"/>
    <col min="15396" max="15398" width="7" style="5" customWidth="1"/>
    <col min="15399" max="15399" width="1.83203125" style="5" customWidth="1"/>
    <col min="15400" max="15402" width="7" style="5" customWidth="1"/>
    <col min="15403" max="15403" width="2" style="5" customWidth="1"/>
    <col min="15404" max="15406" width="7" style="5" customWidth="1"/>
    <col min="15407" max="15407" width="1.33203125" style="5" customWidth="1"/>
    <col min="15408" max="15410" width="7" style="5" customWidth="1"/>
    <col min="15411" max="15411" width="1.5" style="5" customWidth="1"/>
    <col min="15412" max="15414" width="7" style="5" customWidth="1"/>
    <col min="15415" max="15616" width="9" style="5"/>
    <col min="15617" max="15617" width="7" style="5" bestFit="1" customWidth="1"/>
    <col min="15618" max="15618" width="3" style="5" bestFit="1" customWidth="1"/>
    <col min="15619" max="15620" width="2.6640625" style="5" bestFit="1" customWidth="1"/>
    <col min="15621" max="15621" width="3" style="5" bestFit="1" customWidth="1"/>
    <col min="15622" max="15623" width="2.6640625" style="5" customWidth="1"/>
    <col min="15624" max="15624" width="3" style="5" customWidth="1"/>
    <col min="15625" max="15625" width="3" style="5" bestFit="1" customWidth="1"/>
    <col min="15626" max="15640" width="9" style="5"/>
    <col min="15641" max="15642" width="7" style="5" customWidth="1"/>
    <col min="15643" max="15643" width="1.6640625" style="5" customWidth="1"/>
    <col min="15644" max="15646" width="7" style="5" customWidth="1"/>
    <col min="15647" max="15647" width="2" style="5" customWidth="1"/>
    <col min="15648" max="15650" width="7" style="5" customWidth="1"/>
    <col min="15651" max="15651" width="1.5" style="5" customWidth="1"/>
    <col min="15652" max="15654" width="7" style="5" customWidth="1"/>
    <col min="15655" max="15655" width="1.83203125" style="5" customWidth="1"/>
    <col min="15656" max="15658" width="7" style="5" customWidth="1"/>
    <col min="15659" max="15659" width="2" style="5" customWidth="1"/>
    <col min="15660" max="15662" width="7" style="5" customWidth="1"/>
    <col min="15663" max="15663" width="1.33203125" style="5" customWidth="1"/>
    <col min="15664" max="15666" width="7" style="5" customWidth="1"/>
    <col min="15667" max="15667" width="1.5" style="5" customWidth="1"/>
    <col min="15668" max="15670" width="7" style="5" customWidth="1"/>
    <col min="15671" max="15872" width="9" style="5"/>
    <col min="15873" max="15873" width="7" style="5" bestFit="1" customWidth="1"/>
    <col min="15874" max="15874" width="3" style="5" bestFit="1" customWidth="1"/>
    <col min="15875" max="15876" width="2.6640625" style="5" bestFit="1" customWidth="1"/>
    <col min="15877" max="15877" width="3" style="5" bestFit="1" customWidth="1"/>
    <col min="15878" max="15879" width="2.6640625" style="5" customWidth="1"/>
    <col min="15880" max="15880" width="3" style="5" customWidth="1"/>
    <col min="15881" max="15881" width="3" style="5" bestFit="1" customWidth="1"/>
    <col min="15882" max="15896" width="9" style="5"/>
    <col min="15897" max="15898" width="7" style="5" customWidth="1"/>
    <col min="15899" max="15899" width="1.6640625" style="5" customWidth="1"/>
    <col min="15900" max="15902" width="7" style="5" customWidth="1"/>
    <col min="15903" max="15903" width="2" style="5" customWidth="1"/>
    <col min="15904" max="15906" width="7" style="5" customWidth="1"/>
    <col min="15907" max="15907" width="1.5" style="5" customWidth="1"/>
    <col min="15908" max="15910" width="7" style="5" customWidth="1"/>
    <col min="15911" max="15911" width="1.83203125" style="5" customWidth="1"/>
    <col min="15912" max="15914" width="7" style="5" customWidth="1"/>
    <col min="15915" max="15915" width="2" style="5" customWidth="1"/>
    <col min="15916" max="15918" width="7" style="5" customWidth="1"/>
    <col min="15919" max="15919" width="1.33203125" style="5" customWidth="1"/>
    <col min="15920" max="15922" width="7" style="5" customWidth="1"/>
    <col min="15923" max="15923" width="1.5" style="5" customWidth="1"/>
    <col min="15924" max="15926" width="7" style="5" customWidth="1"/>
    <col min="15927" max="16128" width="9" style="5"/>
    <col min="16129" max="16129" width="7" style="5" bestFit="1" customWidth="1"/>
    <col min="16130" max="16130" width="3" style="5" bestFit="1" customWidth="1"/>
    <col min="16131" max="16132" width="2.6640625" style="5" bestFit="1" customWidth="1"/>
    <col min="16133" max="16133" width="3" style="5" bestFit="1" customWidth="1"/>
    <col min="16134" max="16135" width="2.6640625" style="5" customWidth="1"/>
    <col min="16136" max="16136" width="3" style="5" customWidth="1"/>
    <col min="16137" max="16137" width="3" style="5" bestFit="1" customWidth="1"/>
    <col min="16138" max="16152" width="9" style="5"/>
    <col min="16153" max="16154" width="7" style="5" customWidth="1"/>
    <col min="16155" max="16155" width="1.6640625" style="5" customWidth="1"/>
    <col min="16156" max="16158" width="7" style="5" customWidth="1"/>
    <col min="16159" max="16159" width="2" style="5" customWidth="1"/>
    <col min="16160" max="16162" width="7" style="5" customWidth="1"/>
    <col min="16163" max="16163" width="1.5" style="5" customWidth="1"/>
    <col min="16164" max="16166" width="7" style="5" customWidth="1"/>
    <col min="16167" max="16167" width="1.83203125" style="5" customWidth="1"/>
    <col min="16168" max="16170" width="7" style="5" customWidth="1"/>
    <col min="16171" max="16171" width="2" style="5" customWidth="1"/>
    <col min="16172" max="16174" width="7" style="5" customWidth="1"/>
    <col min="16175" max="16175" width="1.33203125" style="5" customWidth="1"/>
    <col min="16176" max="16178" width="7" style="5" customWidth="1"/>
    <col min="16179" max="16179" width="1.5" style="5" customWidth="1"/>
    <col min="16180" max="16182" width="7" style="5" customWidth="1"/>
    <col min="16183" max="16384" width="9" style="5"/>
  </cols>
  <sheetData>
    <row r="1" spans="1:54" s="3" customFormat="1" ht="54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7"/>
      <c r="M1" s="39" t="s">
        <v>67</v>
      </c>
      <c r="N1" s="40"/>
      <c r="O1" s="40"/>
      <c r="P1" s="40"/>
      <c r="Q1" s="57"/>
      <c r="R1" s="37"/>
      <c r="S1" s="37"/>
      <c r="T1" s="37"/>
      <c r="U1" s="37"/>
      <c r="V1" s="37"/>
      <c r="W1" s="37"/>
    </row>
    <row r="2" spans="1:54" s="4" customFormat="1">
      <c r="A2" s="42"/>
      <c r="B2" s="43"/>
      <c r="C2" s="44" t="s">
        <v>10</v>
      </c>
      <c r="D2" s="45"/>
      <c r="E2" s="45"/>
      <c r="F2" s="45"/>
      <c r="G2" s="45"/>
      <c r="H2" s="45"/>
      <c r="I2" s="45"/>
      <c r="J2" s="41" t="s">
        <v>7</v>
      </c>
      <c r="K2" s="41" t="s">
        <v>8</v>
      </c>
      <c r="L2" s="46"/>
      <c r="M2" s="47" t="s">
        <v>11</v>
      </c>
      <c r="N2" s="48">
        <v>1</v>
      </c>
      <c r="O2" s="48">
        <v>2</v>
      </c>
      <c r="P2" s="48">
        <v>3</v>
      </c>
      <c r="Q2" s="42">
        <v>4</v>
      </c>
      <c r="R2" s="41">
        <v>5</v>
      </c>
      <c r="S2" s="41">
        <v>6</v>
      </c>
      <c r="T2" s="41" t="s">
        <v>9</v>
      </c>
      <c r="U2" s="42"/>
      <c r="V2" s="42"/>
      <c r="W2" s="42"/>
      <c r="Y2" s="6" t="s">
        <v>69</v>
      </c>
      <c r="Z2" s="6" t="s">
        <v>70</v>
      </c>
      <c r="AA2" s="6" t="s">
        <v>71</v>
      </c>
      <c r="AB2" s="6" t="s">
        <v>72</v>
      </c>
      <c r="AC2" s="6" t="s">
        <v>73</v>
      </c>
      <c r="AD2" s="6" t="s">
        <v>74</v>
      </c>
      <c r="AE2" s="2"/>
      <c r="AF2" s="2" t="s">
        <v>12</v>
      </c>
      <c r="AG2" s="2" t="s">
        <v>13</v>
      </c>
      <c r="AH2" s="2" t="s">
        <v>14</v>
      </c>
      <c r="AI2" s="2"/>
      <c r="AJ2" s="2" t="s">
        <v>15</v>
      </c>
      <c r="AK2" s="2" t="s">
        <v>16</v>
      </c>
      <c r="AL2" s="2" t="s">
        <v>17</v>
      </c>
      <c r="AM2" s="2"/>
      <c r="AN2" s="2" t="s">
        <v>18</v>
      </c>
      <c r="AO2" s="2" t="s">
        <v>19</v>
      </c>
      <c r="AP2" s="2" t="s">
        <v>20</v>
      </c>
      <c r="AQ2" s="2"/>
      <c r="AR2" s="2" t="s">
        <v>21</v>
      </c>
      <c r="AS2" s="2" t="s">
        <v>22</v>
      </c>
      <c r="AT2" s="2" t="s">
        <v>23</v>
      </c>
      <c r="AU2" s="2"/>
      <c r="AV2" s="2" t="s">
        <v>24</v>
      </c>
      <c r="AW2" s="2" t="s">
        <v>25</v>
      </c>
      <c r="AX2" s="2" t="s">
        <v>26</v>
      </c>
      <c r="AY2" s="2"/>
      <c r="AZ2" s="2" t="s">
        <v>75</v>
      </c>
      <c r="BA2" s="2" t="s">
        <v>76</v>
      </c>
      <c r="BB2" s="2" t="s">
        <v>77</v>
      </c>
    </row>
    <row r="3" spans="1:54">
      <c r="A3" s="46"/>
      <c r="B3" s="43" t="s">
        <v>5</v>
      </c>
      <c r="C3" s="49" t="s">
        <v>48</v>
      </c>
      <c r="D3" s="49" t="s">
        <v>49</v>
      </c>
      <c r="E3" s="49" t="s">
        <v>50</v>
      </c>
      <c r="F3" s="49" t="s">
        <v>51</v>
      </c>
      <c r="G3" s="49" t="s">
        <v>52</v>
      </c>
      <c r="H3" s="49" t="s">
        <v>53</v>
      </c>
      <c r="I3" s="49" t="s">
        <v>54</v>
      </c>
      <c r="J3" s="41" t="s">
        <v>33</v>
      </c>
      <c r="K3" s="41" t="s">
        <v>33</v>
      </c>
      <c r="L3" s="46"/>
      <c r="M3" s="47" t="s">
        <v>66</v>
      </c>
      <c r="N3" s="50">
        <f>AVERAGE(J4:J6)</f>
        <v>47.276189368920278</v>
      </c>
      <c r="O3" s="50">
        <f>AVERAGE(J7:J9)</f>
        <v>30.029780727716712</v>
      </c>
      <c r="P3" s="50">
        <f>AVERAGE(J10:J12)</f>
        <v>33.047333352341603</v>
      </c>
      <c r="Q3" s="50">
        <f>AVERAGE(J13:J15)</f>
        <v>37.25767888513213</v>
      </c>
      <c r="R3" s="50">
        <f>AVERAGE(J16:J18)</f>
        <v>34.040329672000844</v>
      </c>
      <c r="S3" s="50">
        <f>AVERAGE(J19:J21)</f>
        <v>35.942538521717303</v>
      </c>
      <c r="T3" s="51">
        <f>AVERAGE(N3:S3)</f>
        <v>36.265641754638146</v>
      </c>
      <c r="U3" s="46"/>
      <c r="V3" s="46"/>
      <c r="W3" s="46"/>
      <c r="Y3" s="6">
        <f>N3</f>
        <v>47.276189368920278</v>
      </c>
      <c r="Z3" s="6">
        <f t="shared" ref="Z3:AD3" si="0">O3</f>
        <v>30.029780727716712</v>
      </c>
      <c r="AA3" s="6">
        <f t="shared" si="0"/>
        <v>33.047333352341603</v>
      </c>
      <c r="AB3" s="6">
        <f t="shared" si="0"/>
        <v>37.25767888513213</v>
      </c>
      <c r="AC3" s="6">
        <f t="shared" si="0"/>
        <v>34.040329672000844</v>
      </c>
      <c r="AD3" s="6">
        <f t="shared" si="0"/>
        <v>35.942538521717303</v>
      </c>
      <c r="AE3" s="10"/>
      <c r="AF3" s="10">
        <f>N4</f>
        <v>35.840835182818431</v>
      </c>
      <c r="AG3" s="10">
        <f t="shared" ref="AG3" si="1">O4</f>
        <v>36.293668205289066</v>
      </c>
      <c r="AH3" s="10">
        <f>P4</f>
        <v>36.662421875806935</v>
      </c>
      <c r="AI3" s="7"/>
      <c r="AJ3" s="10">
        <f>N5</f>
        <v>36.873102433426567</v>
      </c>
      <c r="AK3" s="10">
        <f t="shared" ref="AK3:AL3" si="2">O5</f>
        <v>34.746962133404409</v>
      </c>
      <c r="AL3" s="10">
        <f t="shared" si="2"/>
        <v>37.176860697083463</v>
      </c>
      <c r="AM3" s="7"/>
      <c r="AN3" s="10">
        <f>N6</f>
        <v>34.25923086296455</v>
      </c>
      <c r="AO3" s="10">
        <f t="shared" ref="AO3:AP3" si="3">O6</f>
        <v>37.505163734050861</v>
      </c>
      <c r="AP3" s="10">
        <f t="shared" si="3"/>
        <v>37.032530666899028</v>
      </c>
      <c r="AQ3" s="7"/>
      <c r="AR3" s="10">
        <f>N7</f>
        <v>35.330944805752559</v>
      </c>
      <c r="AS3" s="10">
        <f t="shared" ref="AS3:AT3" si="4">O7</f>
        <v>36.924074003313166</v>
      </c>
      <c r="AT3" s="10">
        <f t="shared" si="4"/>
        <v>36.541906454848707</v>
      </c>
      <c r="AU3" s="7"/>
      <c r="AV3" s="10">
        <f>N8</f>
        <v>36.577518503209859</v>
      </c>
      <c r="AW3" s="10">
        <f t="shared" ref="AW3:AX3" si="5">O8</f>
        <v>40.835413957483247</v>
      </c>
      <c r="AX3" s="10">
        <f t="shared" si="5"/>
        <v>31.383992803221329</v>
      </c>
      <c r="AY3" s="7"/>
      <c r="AZ3" s="10">
        <f>N9</f>
        <v>39.243048112374829</v>
      </c>
      <c r="BA3" s="10">
        <f t="shared" ref="BA3:BB3" si="6">O9</f>
        <v>34.86761538599503</v>
      </c>
      <c r="BB3" s="10">
        <f t="shared" si="6"/>
        <v>34.686261765544579</v>
      </c>
    </row>
    <row r="4" spans="1:54">
      <c r="A4" s="46"/>
      <c r="B4" s="41">
        <v>1</v>
      </c>
      <c r="C4" s="52">
        <v>1</v>
      </c>
      <c r="D4" s="52">
        <v>1</v>
      </c>
      <c r="E4" s="52">
        <v>1</v>
      </c>
      <c r="F4" s="52">
        <v>1</v>
      </c>
      <c r="G4" s="52">
        <v>1</v>
      </c>
      <c r="H4" s="52">
        <v>1</v>
      </c>
      <c r="I4" s="52">
        <v>1</v>
      </c>
      <c r="J4" s="53">
        <f>データ!Z4</f>
        <v>47.807018741638203</v>
      </c>
      <c r="K4" s="53">
        <f>データ!AA4</f>
        <v>43.158150758611562</v>
      </c>
      <c r="L4" s="46"/>
      <c r="M4" s="47" t="s">
        <v>28</v>
      </c>
      <c r="N4" s="50">
        <f>(J4+J7+J10+J13+J16+J19)/6</f>
        <v>35.840835182818431</v>
      </c>
      <c r="O4" s="50">
        <f>(J5+J8+J11+J14+J17+J20)/6</f>
        <v>36.293668205289066</v>
      </c>
      <c r="P4" s="50">
        <f>(J6+J9+J12+J15+J18+J21)/6</f>
        <v>36.662421875806935</v>
      </c>
      <c r="Q4" s="46"/>
      <c r="R4" s="46"/>
      <c r="S4" s="46"/>
      <c r="T4" s="51">
        <f t="shared" ref="T4:T9" si="7">AVERAGE(N4:P4)</f>
        <v>36.265641754638146</v>
      </c>
      <c r="U4" s="46"/>
      <c r="V4" s="46"/>
      <c r="W4" s="46"/>
      <c r="Y4" s="8">
        <f>N14</f>
        <v>45.444314852607967</v>
      </c>
      <c r="Z4" s="8">
        <f t="shared" ref="Z4:AD4" si="8">O14</f>
        <v>31.83344309050791</v>
      </c>
      <c r="AA4" s="8">
        <f t="shared" si="8"/>
        <v>38.371801735789944</v>
      </c>
      <c r="AB4" s="8">
        <f t="shared" si="8"/>
        <v>39.958890307619534</v>
      </c>
      <c r="AC4" s="8">
        <f t="shared" si="8"/>
        <v>34.215321793448418</v>
      </c>
      <c r="AD4" s="8">
        <f t="shared" si="8"/>
        <v>36.678417048310614</v>
      </c>
      <c r="AE4" s="8"/>
      <c r="AF4" s="8">
        <f>N15</f>
        <v>37.346418365052521</v>
      </c>
      <c r="AG4" s="8">
        <f t="shared" ref="AG4:AH4" si="9">O15</f>
        <v>38.66873404547777</v>
      </c>
      <c r="AH4" s="8">
        <f t="shared" si="9"/>
        <v>37.235942003611896</v>
      </c>
      <c r="AI4" s="8"/>
      <c r="AJ4" s="8">
        <f>N16</f>
        <v>37.68385428400827</v>
      </c>
      <c r="AK4" s="8">
        <f t="shared" ref="AK4:AL4" si="10">O16</f>
        <v>34.790792900409222</v>
      </c>
      <c r="AL4" s="8">
        <f t="shared" si="10"/>
        <v>40.776447229724688</v>
      </c>
      <c r="AM4" s="7"/>
      <c r="AN4" s="8">
        <f>N17</f>
        <v>36.954463445856256</v>
      </c>
      <c r="AO4" s="8">
        <f t="shared" ref="AO4:AP4" si="11">O17</f>
        <v>37.388974864197088</v>
      </c>
      <c r="AP4" s="8">
        <f t="shared" si="11"/>
        <v>38.907656104088836</v>
      </c>
      <c r="AQ4" s="7"/>
      <c r="AR4" s="8">
        <f>N18</f>
        <v>34.435820240181236</v>
      </c>
      <c r="AS4" s="8">
        <f t="shared" ref="AS4:AT4" si="12">O18</f>
        <v>38.489805145566478</v>
      </c>
      <c r="AT4" s="8">
        <f t="shared" si="12"/>
        <v>40.32546902839448</v>
      </c>
      <c r="AU4" s="7"/>
      <c r="AV4" s="8">
        <f>N19</f>
        <v>38.239368621668831</v>
      </c>
      <c r="AW4" s="8">
        <f t="shared" ref="AW4:AX4" si="13">O19</f>
        <v>39.555194806240003</v>
      </c>
      <c r="AX4" s="8">
        <f t="shared" si="13"/>
        <v>35.456530986233354</v>
      </c>
      <c r="AY4" s="7"/>
      <c r="AZ4" s="8">
        <f>N20</f>
        <v>39.556099777520863</v>
      </c>
      <c r="BA4" s="8">
        <f t="shared" ref="BA4:BB4" si="14">O20</f>
        <v>38.370740491386677</v>
      </c>
      <c r="BB4" s="8">
        <f t="shared" si="14"/>
        <v>35.324254145234654</v>
      </c>
    </row>
    <row r="5" spans="1:54">
      <c r="A5" s="46"/>
      <c r="B5" s="41">
        <v>2</v>
      </c>
      <c r="C5" s="52">
        <v>1</v>
      </c>
      <c r="D5" s="52">
        <v>2</v>
      </c>
      <c r="E5" s="52">
        <v>2</v>
      </c>
      <c r="F5" s="52">
        <v>2</v>
      </c>
      <c r="G5" s="52">
        <v>2</v>
      </c>
      <c r="H5" s="52">
        <v>2</v>
      </c>
      <c r="I5" s="52">
        <v>2</v>
      </c>
      <c r="J5" s="53">
        <f>データ!Z5</f>
        <v>50.85523626062718</v>
      </c>
      <c r="K5" s="53">
        <f>データ!AA5</f>
        <v>46.206368277600838</v>
      </c>
      <c r="L5" s="46"/>
      <c r="M5" s="47" t="s">
        <v>29</v>
      </c>
      <c r="N5" s="50">
        <f>(J4+J7+J12+J14+J18+J20)/6</f>
        <v>36.873102433426567</v>
      </c>
      <c r="O5" s="50">
        <f>(J5+J8+J10+J15+J16+J21)/6</f>
        <v>34.746962133404409</v>
      </c>
      <c r="P5" s="50">
        <f>(J6+J9+J11+J13+J17+J19)/6</f>
        <v>37.176860697083463</v>
      </c>
      <c r="Q5" s="46"/>
      <c r="R5" s="46"/>
      <c r="S5" s="46"/>
      <c r="T5" s="51">
        <f t="shared" si="7"/>
        <v>36.265641754638146</v>
      </c>
      <c r="U5" s="46"/>
      <c r="V5" s="46"/>
      <c r="W5" s="46"/>
    </row>
    <row r="6" spans="1:54">
      <c r="A6" s="46"/>
      <c r="B6" s="41">
        <v>3</v>
      </c>
      <c r="C6" s="52">
        <v>1</v>
      </c>
      <c r="D6" s="52">
        <v>3</v>
      </c>
      <c r="E6" s="52">
        <v>3</v>
      </c>
      <c r="F6" s="52">
        <v>3</v>
      </c>
      <c r="G6" s="52">
        <v>3</v>
      </c>
      <c r="H6" s="52">
        <v>3</v>
      </c>
      <c r="I6" s="52">
        <v>3</v>
      </c>
      <c r="J6" s="53">
        <f>データ!Z6</f>
        <v>43.166313104495444</v>
      </c>
      <c r="K6" s="53">
        <f>データ!AA6</f>
        <v>46.968425521611508</v>
      </c>
      <c r="L6" s="46"/>
      <c r="M6" s="47" t="s">
        <v>30</v>
      </c>
      <c r="N6" s="50">
        <f>(J4+J9+J10+J14+J17+J21)/6</f>
        <v>34.25923086296455</v>
      </c>
      <c r="O6" s="50">
        <f>(J5+J7+J11+J15+J18+J19)/6</f>
        <v>37.505163734050861</v>
      </c>
      <c r="P6" s="50">
        <f>(J6+J8+J12+J13+J16+J20)/6</f>
        <v>37.032530666899028</v>
      </c>
      <c r="Q6" s="46"/>
      <c r="R6" s="46"/>
      <c r="S6" s="46"/>
      <c r="T6" s="51">
        <f t="shared" si="7"/>
        <v>36.265641754638146</v>
      </c>
      <c r="U6" s="46"/>
      <c r="V6" s="46"/>
      <c r="W6" s="46"/>
    </row>
    <row r="7" spans="1:54">
      <c r="A7" s="46"/>
      <c r="B7" s="41">
        <v>4</v>
      </c>
      <c r="C7" s="52">
        <v>2</v>
      </c>
      <c r="D7" s="52">
        <v>1</v>
      </c>
      <c r="E7" s="52">
        <v>1</v>
      </c>
      <c r="F7" s="52">
        <v>2</v>
      </c>
      <c r="G7" s="52">
        <v>2</v>
      </c>
      <c r="H7" s="52">
        <v>3</v>
      </c>
      <c r="I7" s="52">
        <v>3</v>
      </c>
      <c r="J7" s="53">
        <f>データ!Z7</f>
        <v>25.64936012226277</v>
      </c>
      <c r="K7" s="53">
        <f>データ!AA7</f>
        <v>27.02109205251589</v>
      </c>
      <c r="L7" s="46"/>
      <c r="M7" s="47" t="s">
        <v>31</v>
      </c>
      <c r="N7" s="50">
        <f>(J4+J9+J11+J15+J16+J20)/6</f>
        <v>35.330944805752559</v>
      </c>
      <c r="O7" s="50">
        <f>(J5+J7+J12+J13+J17+J21)/6</f>
        <v>36.924074003313166</v>
      </c>
      <c r="P7" s="50">
        <f>(J6+J8+J10+J14+J18+J19)/6</f>
        <v>36.541906454848707</v>
      </c>
      <c r="Q7" s="46"/>
      <c r="R7" s="46"/>
      <c r="S7" s="46"/>
      <c r="T7" s="51">
        <f t="shared" si="7"/>
        <v>36.265641754638146</v>
      </c>
      <c r="U7" s="46"/>
      <c r="V7" s="46"/>
      <c r="W7" s="46"/>
    </row>
    <row r="8" spans="1:54">
      <c r="A8" s="46"/>
      <c r="B8" s="41">
        <v>5</v>
      </c>
      <c r="C8" s="52">
        <v>2</v>
      </c>
      <c r="D8" s="52">
        <v>2</v>
      </c>
      <c r="E8" s="52">
        <v>2</v>
      </c>
      <c r="F8" s="52">
        <v>3</v>
      </c>
      <c r="G8" s="52">
        <v>3</v>
      </c>
      <c r="H8" s="52">
        <v>1</v>
      </c>
      <c r="I8" s="52">
        <v>1</v>
      </c>
      <c r="J8" s="53">
        <f>データ!Z8</f>
        <v>32.871564275913741</v>
      </c>
      <c r="K8" s="53">
        <f>データ!AA8</f>
        <v>35.819374739783527</v>
      </c>
      <c r="L8" s="46"/>
      <c r="M8" s="47" t="s">
        <v>32</v>
      </c>
      <c r="N8" s="50">
        <f>(J4+J8+J12+J15+J17+J19)/6</f>
        <v>36.577518503209859</v>
      </c>
      <c r="O8" s="50">
        <f>(J5+J9+J10+J13+J18+J20)/6</f>
        <v>40.835413957483247</v>
      </c>
      <c r="P8" s="50">
        <f>(J6+J7+J11+J14+J16+J21)/6</f>
        <v>31.383992803221329</v>
      </c>
      <c r="Q8" s="46"/>
      <c r="R8" s="46"/>
      <c r="S8" s="46"/>
      <c r="T8" s="51">
        <f t="shared" si="7"/>
        <v>36.265641754638146</v>
      </c>
      <c r="U8" s="46"/>
      <c r="V8" s="46"/>
      <c r="W8" s="46"/>
    </row>
    <row r="9" spans="1:54">
      <c r="A9" s="46"/>
      <c r="B9" s="41">
        <v>6</v>
      </c>
      <c r="C9" s="52">
        <v>2</v>
      </c>
      <c r="D9" s="52">
        <v>3</v>
      </c>
      <c r="E9" s="52">
        <v>3</v>
      </c>
      <c r="F9" s="52">
        <v>1</v>
      </c>
      <c r="G9" s="52">
        <v>1</v>
      </c>
      <c r="H9" s="52">
        <v>2</v>
      </c>
      <c r="I9" s="52">
        <v>2</v>
      </c>
      <c r="J9" s="53">
        <f>データ!Z9</f>
        <v>31.568417784973629</v>
      </c>
      <c r="K9" s="53">
        <f>データ!AA9</f>
        <v>32.659862479224302</v>
      </c>
      <c r="L9" s="46"/>
      <c r="M9" s="47" t="s">
        <v>68</v>
      </c>
      <c r="N9" s="50">
        <f>(J4+J8+J11+J13+J18+J21)/6</f>
        <v>39.243048112374829</v>
      </c>
      <c r="O9" s="50">
        <f>(J5+J9+J12+J14+J16+J19)/6</f>
        <v>34.86761538599503</v>
      </c>
      <c r="P9" s="50">
        <f>(J6+J7+J10+J15+J17+J20)/6</f>
        <v>34.686261765544579</v>
      </c>
      <c r="Q9" s="46"/>
      <c r="R9" s="46"/>
      <c r="S9" s="46"/>
      <c r="T9" s="51">
        <f t="shared" si="7"/>
        <v>36.265641754638146</v>
      </c>
      <c r="U9" s="46"/>
      <c r="V9" s="46"/>
      <c r="W9" s="46"/>
    </row>
    <row r="10" spans="1:54">
      <c r="A10" s="46"/>
      <c r="B10" s="41">
        <v>7</v>
      </c>
      <c r="C10" s="52">
        <v>3</v>
      </c>
      <c r="D10" s="52">
        <v>1</v>
      </c>
      <c r="E10" s="52">
        <v>2</v>
      </c>
      <c r="F10" s="52">
        <v>1</v>
      </c>
      <c r="G10" s="52">
        <v>3</v>
      </c>
      <c r="H10" s="52">
        <v>2</v>
      </c>
      <c r="I10" s="52">
        <v>3</v>
      </c>
      <c r="J10" s="53">
        <f>データ!Z10</f>
        <v>32.364093181576656</v>
      </c>
      <c r="K10" s="53">
        <f>データ!AA10</f>
        <v>36.166205598692713</v>
      </c>
      <c r="L10" s="46"/>
      <c r="M10" s="54"/>
      <c r="N10" s="46"/>
      <c r="O10" s="46"/>
      <c r="P10" s="46"/>
      <c r="Q10" s="46"/>
      <c r="R10" s="46"/>
      <c r="S10" s="55" t="s">
        <v>34</v>
      </c>
      <c r="T10" s="56">
        <f>AVERAGE(T3:T9)</f>
        <v>36.265641754638146</v>
      </c>
      <c r="U10" s="46"/>
      <c r="V10" s="46"/>
      <c r="W10" s="46"/>
    </row>
    <row r="11" spans="1:54">
      <c r="A11" s="46"/>
      <c r="B11" s="41">
        <v>8</v>
      </c>
      <c r="C11" s="52">
        <v>3</v>
      </c>
      <c r="D11" s="52">
        <v>2</v>
      </c>
      <c r="E11" s="52">
        <v>3</v>
      </c>
      <c r="F11" s="52">
        <v>2</v>
      </c>
      <c r="G11" s="52">
        <v>1</v>
      </c>
      <c r="H11" s="52">
        <v>3</v>
      </c>
      <c r="I11" s="52">
        <v>1</v>
      </c>
      <c r="J11" s="53">
        <f>データ!Z11</f>
        <v>32.387161182284828</v>
      </c>
      <c r="K11" s="53">
        <f>データ!AA11</f>
        <v>38.152220050840569</v>
      </c>
      <c r="L11" s="46"/>
      <c r="M11" s="55"/>
      <c r="N11" s="55"/>
      <c r="O11" s="55"/>
      <c r="P11" s="46"/>
      <c r="Q11" s="46"/>
      <c r="R11" s="46"/>
      <c r="S11" s="46"/>
      <c r="T11" s="46"/>
      <c r="U11" s="46"/>
      <c r="V11" s="46"/>
      <c r="W11" s="46"/>
    </row>
    <row r="12" spans="1:54">
      <c r="A12" s="46"/>
      <c r="B12" s="41">
        <v>9</v>
      </c>
      <c r="C12" s="52">
        <v>3</v>
      </c>
      <c r="D12" s="52">
        <v>3</v>
      </c>
      <c r="E12" s="52">
        <v>1</v>
      </c>
      <c r="F12" s="52">
        <v>3</v>
      </c>
      <c r="G12" s="52">
        <v>2</v>
      </c>
      <c r="H12" s="52">
        <v>1</v>
      </c>
      <c r="I12" s="52">
        <v>2</v>
      </c>
      <c r="J12" s="53">
        <f>データ!Z12</f>
        <v>34.390745693163318</v>
      </c>
      <c r="K12" s="53">
        <f>データ!AA12</f>
        <v>40.796979557836551</v>
      </c>
      <c r="L12" s="46"/>
      <c r="M12" s="55" t="s">
        <v>8</v>
      </c>
      <c r="N12" s="55"/>
      <c r="O12" s="55"/>
      <c r="P12" s="55"/>
      <c r="Q12" s="46"/>
      <c r="R12" s="46"/>
      <c r="S12" s="46"/>
      <c r="T12" s="46"/>
      <c r="U12" s="46"/>
      <c r="V12" s="46"/>
      <c r="W12" s="46"/>
    </row>
    <row r="13" spans="1:54">
      <c r="A13" s="46"/>
      <c r="B13" s="41">
        <v>10</v>
      </c>
      <c r="C13" s="52">
        <v>4</v>
      </c>
      <c r="D13" s="52">
        <v>1</v>
      </c>
      <c r="E13" s="52">
        <v>3</v>
      </c>
      <c r="F13" s="52">
        <v>3</v>
      </c>
      <c r="G13" s="52">
        <v>2</v>
      </c>
      <c r="H13" s="52">
        <v>2</v>
      </c>
      <c r="I13" s="52">
        <v>1</v>
      </c>
      <c r="J13" s="53">
        <f>データ!Z13</f>
        <v>46.716590977275416</v>
      </c>
      <c r="K13" s="53">
        <f>データ!AA13</f>
        <v>48.08832290752855</v>
      </c>
      <c r="L13" s="46"/>
      <c r="M13" s="47" t="s">
        <v>11</v>
      </c>
      <c r="N13" s="48">
        <v>1</v>
      </c>
      <c r="O13" s="48">
        <v>2</v>
      </c>
      <c r="P13" s="48">
        <v>3</v>
      </c>
      <c r="Q13" s="41">
        <v>4</v>
      </c>
      <c r="R13" s="48">
        <v>5</v>
      </c>
      <c r="S13" s="41">
        <v>6</v>
      </c>
      <c r="T13" s="41" t="s">
        <v>9</v>
      </c>
      <c r="U13" s="46"/>
      <c r="V13" s="46"/>
      <c r="W13" s="46"/>
    </row>
    <row r="14" spans="1:54">
      <c r="A14" s="46"/>
      <c r="B14" s="41">
        <v>11</v>
      </c>
      <c r="C14" s="52">
        <v>4</v>
      </c>
      <c r="D14" s="52">
        <v>2</v>
      </c>
      <c r="E14" s="52">
        <v>1</v>
      </c>
      <c r="F14" s="52">
        <v>1</v>
      </c>
      <c r="G14" s="52">
        <v>3</v>
      </c>
      <c r="H14" s="52">
        <v>3</v>
      </c>
      <c r="I14" s="52">
        <v>2</v>
      </c>
      <c r="J14" s="53">
        <f>データ!Z14</f>
        <v>29.883344503048512</v>
      </c>
      <c r="K14" s="53">
        <f>データ!AA14</f>
        <v>40.916493760691957</v>
      </c>
      <c r="L14" s="46"/>
      <c r="M14" s="47" t="s">
        <v>66</v>
      </c>
      <c r="N14" s="50">
        <f>AVERAGE(K4:K6)</f>
        <v>45.444314852607967</v>
      </c>
      <c r="O14" s="50">
        <f>AVERAGE(K7:K9)</f>
        <v>31.83344309050791</v>
      </c>
      <c r="P14" s="50">
        <f>AVERAGE(K10:K12)</f>
        <v>38.371801735789944</v>
      </c>
      <c r="Q14" s="51">
        <f>AVERAGE(K13:K15)</f>
        <v>39.958890307619534</v>
      </c>
      <c r="R14" s="51">
        <f>AVERAGE(K16:K18)</f>
        <v>34.215321793448418</v>
      </c>
      <c r="S14" s="51">
        <f>AVERAGE(K19:K21)</f>
        <v>36.678417048310614</v>
      </c>
      <c r="T14" s="51">
        <f>AVERAGE(N14:S14)</f>
        <v>37.750364804714067</v>
      </c>
      <c r="U14" s="46"/>
      <c r="V14" s="46"/>
      <c r="W14" s="46"/>
    </row>
    <row r="15" spans="1:54">
      <c r="A15" s="46"/>
      <c r="B15" s="41">
        <v>12</v>
      </c>
      <c r="C15" s="52">
        <v>4</v>
      </c>
      <c r="D15" s="52">
        <v>3</v>
      </c>
      <c r="E15" s="52">
        <v>2</v>
      </c>
      <c r="F15" s="52">
        <v>2</v>
      </c>
      <c r="G15" s="52">
        <v>1</v>
      </c>
      <c r="H15" s="52">
        <v>1</v>
      </c>
      <c r="I15" s="52">
        <v>3</v>
      </c>
      <c r="J15" s="53">
        <f>データ!Z15</f>
        <v>35.17310117507246</v>
      </c>
      <c r="K15" s="53">
        <f>データ!AA15</f>
        <v>30.871854254638084</v>
      </c>
      <c r="L15" s="46"/>
      <c r="M15" s="47" t="s">
        <v>28</v>
      </c>
      <c r="N15" s="50">
        <f>(K4+K7+K10+K13+K16+K19)/6</f>
        <v>37.346418365052521</v>
      </c>
      <c r="O15" s="50">
        <f>(K5+K8+K11+K14+K17+K20)/6</f>
        <v>38.66873404547777</v>
      </c>
      <c r="P15" s="50">
        <f>(K6+K9+K12+K15+K18+K21)/6</f>
        <v>37.235942003611896</v>
      </c>
      <c r="Q15" s="46"/>
      <c r="R15" s="46"/>
      <c r="S15" s="46"/>
      <c r="T15" s="51">
        <f>AVERAGE(N15:P15)</f>
        <v>37.75036480471406</v>
      </c>
      <c r="U15" s="46"/>
      <c r="V15" s="46"/>
      <c r="W15" s="46"/>
    </row>
    <row r="16" spans="1:54">
      <c r="A16" s="46"/>
      <c r="B16" s="41">
        <v>13</v>
      </c>
      <c r="C16" s="52">
        <v>5</v>
      </c>
      <c r="D16" s="52">
        <v>1</v>
      </c>
      <c r="E16" s="52">
        <v>2</v>
      </c>
      <c r="F16" s="52">
        <v>3</v>
      </c>
      <c r="G16" s="52">
        <v>1</v>
      </c>
      <c r="H16" s="52">
        <v>3</v>
      </c>
      <c r="I16" s="52">
        <v>2</v>
      </c>
      <c r="J16" s="53">
        <f>データ!Z16</f>
        <v>25.64936012226277</v>
      </c>
      <c r="K16" s="53">
        <f>データ!AA16</f>
        <v>27.02109205251589</v>
      </c>
      <c r="L16" s="46"/>
      <c r="M16" s="47" t="s">
        <v>29</v>
      </c>
      <c r="N16" s="50">
        <f>(K4+K7+K12+K14+K18+K20)/6</f>
        <v>37.68385428400827</v>
      </c>
      <c r="O16" s="50">
        <f>(K5+K8+K10+K15+K16+K21)/6</f>
        <v>34.790792900409222</v>
      </c>
      <c r="P16" s="50">
        <f>(K6+K9+K11+K13+K17+K19)/6</f>
        <v>40.776447229724688</v>
      </c>
      <c r="Q16" s="46"/>
      <c r="R16" s="46"/>
      <c r="S16" s="46"/>
      <c r="T16" s="51">
        <f t="shared" ref="T16:T20" si="15">AVERAGE(N16:P16)</f>
        <v>37.75036480471406</v>
      </c>
      <c r="U16" s="46"/>
      <c r="V16" s="46"/>
      <c r="W16" s="46"/>
    </row>
    <row r="17" spans="1:23">
      <c r="A17" s="46"/>
      <c r="B17" s="41">
        <v>14</v>
      </c>
      <c r="C17" s="52">
        <v>5</v>
      </c>
      <c r="D17" s="52">
        <v>2</v>
      </c>
      <c r="E17" s="52">
        <v>3</v>
      </c>
      <c r="F17" s="52">
        <v>1</v>
      </c>
      <c r="G17" s="52">
        <v>2</v>
      </c>
      <c r="H17" s="52">
        <v>1</v>
      </c>
      <c r="I17" s="52">
        <v>3</v>
      </c>
      <c r="J17" s="53">
        <f>データ!Z17</f>
        <v>32.364093181576656</v>
      </c>
      <c r="K17" s="53">
        <f>データ!AA17</f>
        <v>36.166205598692713</v>
      </c>
      <c r="L17" s="46"/>
      <c r="M17" s="47" t="s">
        <v>30</v>
      </c>
      <c r="N17" s="50">
        <f>(K4+K9+K10+K14+K17+K21)/6</f>
        <v>36.954463445856256</v>
      </c>
      <c r="O17" s="50">
        <f>(K5+K7+K11+K15+K18+K19)/6</f>
        <v>37.388974864197088</v>
      </c>
      <c r="P17" s="50">
        <f>(K6+K8+K12+K13+K16+K20)/6</f>
        <v>38.907656104088836</v>
      </c>
      <c r="Q17" s="46"/>
      <c r="R17" s="46"/>
      <c r="S17" s="46"/>
      <c r="T17" s="51">
        <f t="shared" si="15"/>
        <v>37.75036480471406</v>
      </c>
      <c r="U17" s="46"/>
      <c r="V17" s="46"/>
      <c r="W17" s="46"/>
    </row>
    <row r="18" spans="1:23">
      <c r="A18" s="46"/>
      <c r="B18" s="41">
        <v>15</v>
      </c>
      <c r="C18" s="52">
        <v>5</v>
      </c>
      <c r="D18" s="52">
        <v>3</v>
      </c>
      <c r="E18" s="52">
        <v>1</v>
      </c>
      <c r="F18" s="52">
        <v>2</v>
      </c>
      <c r="G18" s="52">
        <v>3</v>
      </c>
      <c r="H18" s="52">
        <v>2</v>
      </c>
      <c r="I18" s="52">
        <v>1</v>
      </c>
      <c r="J18" s="53">
        <f>データ!Z18</f>
        <v>44.10753571216312</v>
      </c>
      <c r="K18" s="53">
        <f>データ!AA18</f>
        <v>39.458667729136636</v>
      </c>
      <c r="L18" s="46"/>
      <c r="M18" s="47" t="s">
        <v>31</v>
      </c>
      <c r="N18" s="50">
        <f>(K4+K9+K11+K15+K16+K20)/6</f>
        <v>34.435820240181236</v>
      </c>
      <c r="O18" s="50">
        <f>(K5+K7+K12+K13+K17+K21)/6</f>
        <v>38.489805145566478</v>
      </c>
      <c r="P18" s="50">
        <f>(K6+K8+K10+K14+K18+K19)/6</f>
        <v>40.32546902839448</v>
      </c>
      <c r="Q18" s="46"/>
      <c r="R18" s="46"/>
      <c r="S18" s="46"/>
      <c r="T18" s="51">
        <f t="shared" si="15"/>
        <v>37.75036480471406</v>
      </c>
      <c r="U18" s="46"/>
      <c r="V18" s="46"/>
      <c r="W18" s="46"/>
    </row>
    <row r="19" spans="1:23">
      <c r="A19" s="46"/>
      <c r="B19" s="41">
        <v>16</v>
      </c>
      <c r="C19" s="52">
        <v>6</v>
      </c>
      <c r="D19" s="52">
        <v>1</v>
      </c>
      <c r="E19" s="52">
        <v>3</v>
      </c>
      <c r="F19" s="52">
        <v>2</v>
      </c>
      <c r="G19" s="52">
        <v>3</v>
      </c>
      <c r="H19" s="52">
        <v>1</v>
      </c>
      <c r="I19" s="52">
        <v>2</v>
      </c>
      <c r="J19" s="53">
        <f>データ!Z19</f>
        <v>36.858587951894783</v>
      </c>
      <c r="K19" s="53">
        <f>データ!AA19</f>
        <v>42.623646820450531</v>
      </c>
      <c r="L19" s="46"/>
      <c r="M19" s="47" t="s">
        <v>32</v>
      </c>
      <c r="N19" s="50">
        <f>(K4+K8+K12+K15+K17+K19)/6</f>
        <v>38.239368621668831</v>
      </c>
      <c r="O19" s="50">
        <f>(K5+K9+K10+K13+K18+K20)/6</f>
        <v>39.555194806240003</v>
      </c>
      <c r="P19" s="50">
        <f>(K6+K7+K11+K14+K16+K21)/6</f>
        <v>35.456530986233354</v>
      </c>
      <c r="Q19" s="46"/>
      <c r="R19" s="46"/>
      <c r="S19" s="46"/>
      <c r="T19" s="51">
        <f t="shared" si="15"/>
        <v>37.75036480471406</v>
      </c>
      <c r="U19" s="46"/>
      <c r="V19" s="46"/>
      <c r="W19" s="46"/>
    </row>
    <row r="20" spans="1:23">
      <c r="A20" s="46"/>
      <c r="B20" s="41">
        <v>17</v>
      </c>
      <c r="C20" s="52">
        <v>6</v>
      </c>
      <c r="D20" s="52">
        <v>2</v>
      </c>
      <c r="E20" s="52">
        <v>1</v>
      </c>
      <c r="F20" s="52">
        <v>3</v>
      </c>
      <c r="G20" s="52">
        <v>1</v>
      </c>
      <c r="H20" s="52">
        <v>2</v>
      </c>
      <c r="I20" s="52">
        <v>3</v>
      </c>
      <c r="J20" s="53">
        <f>データ!Z20</f>
        <v>39.400609828283493</v>
      </c>
      <c r="K20" s="53">
        <f>データ!AA20</f>
        <v>34.751741845257001</v>
      </c>
      <c r="L20" s="46"/>
      <c r="M20" s="47" t="s">
        <v>68</v>
      </c>
      <c r="N20" s="50">
        <f>(K4+K8+K11+K13+K18+K21)/6</f>
        <v>39.556099777520863</v>
      </c>
      <c r="O20" s="50">
        <f>(K5+K9+K12+K14+K16+K19)/6</f>
        <v>38.370740491386677</v>
      </c>
      <c r="P20" s="50">
        <f>(K6+K7+K10+K15+K17+K20)/6</f>
        <v>35.324254145234654</v>
      </c>
      <c r="Q20" s="46"/>
      <c r="R20" s="46"/>
      <c r="S20" s="46"/>
      <c r="T20" s="51">
        <f t="shared" si="15"/>
        <v>37.75036480471406</v>
      </c>
      <c r="U20" s="46"/>
      <c r="V20" s="46"/>
      <c r="W20" s="46"/>
    </row>
    <row r="21" spans="1:23">
      <c r="A21" s="46"/>
      <c r="B21" s="41">
        <v>18</v>
      </c>
      <c r="C21" s="52">
        <v>6</v>
      </c>
      <c r="D21" s="52">
        <v>3</v>
      </c>
      <c r="E21" s="52">
        <v>2</v>
      </c>
      <c r="F21" s="52">
        <v>1</v>
      </c>
      <c r="G21" s="52">
        <v>2</v>
      </c>
      <c r="H21" s="52">
        <v>3</v>
      </c>
      <c r="I21" s="52">
        <v>1</v>
      </c>
      <c r="J21" s="53">
        <f>データ!Z21</f>
        <v>31.568417784973629</v>
      </c>
      <c r="K21" s="53">
        <f>データ!AA21</f>
        <v>32.659862479224302</v>
      </c>
      <c r="L21" s="46"/>
      <c r="M21" s="54"/>
      <c r="N21" s="46"/>
      <c r="O21" s="46"/>
      <c r="P21" s="46"/>
      <c r="Q21" s="46"/>
      <c r="R21" s="46"/>
      <c r="S21" s="55" t="s">
        <v>34</v>
      </c>
      <c r="T21" s="56">
        <f>AVERAGE(T14:T20)</f>
        <v>37.75036480471406</v>
      </c>
      <c r="U21" s="46"/>
      <c r="V21" s="46"/>
      <c r="W21" s="46"/>
    </row>
    <row r="22" spans="1:23">
      <c r="A22" s="46"/>
      <c r="B22" s="42"/>
      <c r="C22" s="46"/>
      <c r="D22" s="46"/>
      <c r="E22" s="46"/>
      <c r="F22" s="46"/>
      <c r="G22" s="46"/>
      <c r="H22" s="46"/>
      <c r="I22" s="46"/>
      <c r="J22" s="42"/>
      <c r="K22" s="42"/>
      <c r="L22" s="46"/>
      <c r="M22" s="55"/>
      <c r="N22" s="55"/>
      <c r="O22" s="55"/>
      <c r="P22" s="46"/>
      <c r="Q22" s="46"/>
      <c r="R22" s="46"/>
      <c r="S22" s="46"/>
      <c r="T22" s="46"/>
      <c r="U22" s="46"/>
      <c r="V22" s="46"/>
      <c r="W22" s="46"/>
    </row>
    <row r="23" spans="1:23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</row>
    <row r="24" spans="1:23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</row>
    <row r="25" spans="1:23" ht="12.7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</row>
    <row r="26" spans="1:23" ht="222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</row>
    <row r="27" spans="1:23">
      <c r="J27" s="11" t="s">
        <v>35</v>
      </c>
      <c r="K27" s="11"/>
      <c r="L27" s="4"/>
      <c r="M27" s="4"/>
      <c r="N27" s="4"/>
      <c r="O27" s="4"/>
      <c r="P27" s="4"/>
      <c r="Q27" s="4"/>
      <c r="R27" s="12"/>
      <c r="S27" s="12"/>
    </row>
    <row r="28" spans="1:23">
      <c r="J28" s="2" t="s">
        <v>11</v>
      </c>
      <c r="K28" s="2" t="s">
        <v>36</v>
      </c>
      <c r="L28" s="2" t="s">
        <v>27</v>
      </c>
      <c r="M28" s="2" t="s">
        <v>28</v>
      </c>
      <c r="N28" s="2" t="s">
        <v>29</v>
      </c>
      <c r="O28" s="2" t="s">
        <v>30</v>
      </c>
      <c r="P28" s="2" t="s">
        <v>31</v>
      </c>
      <c r="Q28" s="2" t="s">
        <v>32</v>
      </c>
      <c r="R28" s="13" t="s">
        <v>37</v>
      </c>
      <c r="S28" s="13" t="s">
        <v>38</v>
      </c>
    </row>
    <row r="29" spans="1:23">
      <c r="J29" s="2" t="s">
        <v>39</v>
      </c>
      <c r="K29" s="2">
        <v>1</v>
      </c>
      <c r="L29" s="2">
        <v>3</v>
      </c>
      <c r="M29" s="2">
        <v>3</v>
      </c>
      <c r="N29" s="2">
        <v>2</v>
      </c>
      <c r="O29" s="2">
        <v>2</v>
      </c>
      <c r="P29" s="2">
        <v>2</v>
      </c>
      <c r="Q29" s="2">
        <v>1</v>
      </c>
      <c r="R29" s="14"/>
      <c r="S29" s="14"/>
    </row>
    <row r="30" spans="1:23">
      <c r="J30" s="2" t="s">
        <v>40</v>
      </c>
      <c r="K30" s="15">
        <f>LOOKUP(K29,N2:S2,N3:S3)</f>
        <v>47.276189368920278</v>
      </c>
      <c r="L30" s="15">
        <f>LOOKUP(L29,N2:S2,N4:S4)</f>
        <v>36.662421875806935</v>
      </c>
      <c r="M30" s="15">
        <f>LOOKUP(M29,N2:S2,N5:S5)</f>
        <v>37.176860697083463</v>
      </c>
      <c r="N30" s="15">
        <f>LOOKUP(N29,N2:S2,N6:S6)</f>
        <v>37.505163734050861</v>
      </c>
      <c r="O30" s="15">
        <f>LOOKUP(O29,N2:S2,N7:S7)</f>
        <v>36.924074003313166</v>
      </c>
      <c r="P30" s="15">
        <f>LOOKUP(P29,N2:S2,N8:S8)</f>
        <v>40.835413957483247</v>
      </c>
      <c r="Q30" s="15">
        <f>LOOKUP(Q29,N2:S2,N9:S9)</f>
        <v>39.243048112374829</v>
      </c>
      <c r="R30" s="15">
        <f>T10</f>
        <v>36.265641754638146</v>
      </c>
      <c r="S30" s="9">
        <f>SUM(K30:Q30)-7*R30</f>
        <v>21.763679466565776</v>
      </c>
    </row>
    <row r="31" spans="1:23">
      <c r="J31" s="2" t="s">
        <v>8</v>
      </c>
      <c r="K31" s="15">
        <f>LOOKUP(K29,N13:S13,N14:S14)</f>
        <v>45.444314852607967</v>
      </c>
      <c r="L31" s="15">
        <f>LOOKUP(L29,N13:S13,N15:S15)</f>
        <v>37.235942003611896</v>
      </c>
      <c r="M31" s="15">
        <f>LOOKUP(M29,N13:S13,N16:S16)</f>
        <v>40.776447229724688</v>
      </c>
      <c r="N31" s="15">
        <f>LOOKUP(N29,N13:S13,N17:S17)</f>
        <v>37.388974864197088</v>
      </c>
      <c r="O31" s="15">
        <f>LOOKUP(O29,N13:S13,N18:S18)</f>
        <v>38.489805145566478</v>
      </c>
      <c r="P31" s="15">
        <f>LOOKUP(P29,N13:S13,N19:S19)</f>
        <v>39.555194806240003</v>
      </c>
      <c r="Q31" s="15">
        <f>LOOKUP(Q29,N13:S13,N20:S20)</f>
        <v>39.556099777520863</v>
      </c>
      <c r="R31" s="15">
        <f>T21</f>
        <v>37.75036480471406</v>
      </c>
      <c r="S31" s="9">
        <f>SUM(K31:Q31)-7*R31</f>
        <v>14.194225046470592</v>
      </c>
    </row>
    <row r="32" spans="1:23">
      <c r="J32" s="4"/>
      <c r="K32" s="4"/>
      <c r="L32" s="4"/>
      <c r="M32" s="4"/>
      <c r="N32" s="4"/>
      <c r="O32" s="4"/>
      <c r="P32" s="4"/>
      <c r="Q32" s="4"/>
      <c r="R32" s="12"/>
    </row>
    <row r="33" spans="10:21">
      <c r="J33" s="11" t="s">
        <v>41</v>
      </c>
      <c r="K33" s="11"/>
      <c r="L33" s="4"/>
      <c r="M33" s="4"/>
      <c r="N33" s="4"/>
      <c r="O33" s="4"/>
      <c r="P33" s="4"/>
      <c r="Q33" s="4"/>
      <c r="R33" s="12"/>
    </row>
    <row r="34" spans="10:21">
      <c r="J34" s="2" t="s">
        <v>11</v>
      </c>
      <c r="K34" s="2" t="s">
        <v>36</v>
      </c>
      <c r="L34" s="2" t="s">
        <v>27</v>
      </c>
      <c r="M34" s="2" t="s">
        <v>28</v>
      </c>
      <c r="N34" s="2" t="s">
        <v>29</v>
      </c>
      <c r="O34" s="2" t="s">
        <v>30</v>
      </c>
      <c r="P34" s="2" t="s">
        <v>31</v>
      </c>
      <c r="Q34" s="2" t="s">
        <v>32</v>
      </c>
      <c r="R34" s="13" t="s">
        <v>37</v>
      </c>
      <c r="S34" s="13" t="s">
        <v>38</v>
      </c>
    </row>
    <row r="35" spans="10:21">
      <c r="J35" s="2" t="s">
        <v>39</v>
      </c>
      <c r="K35" s="2">
        <v>2</v>
      </c>
      <c r="L35" s="2">
        <v>1</v>
      </c>
      <c r="M35" s="2">
        <v>2</v>
      </c>
      <c r="N35" s="2">
        <v>1</v>
      </c>
      <c r="O35" s="2">
        <v>1</v>
      </c>
      <c r="P35" s="2">
        <v>3</v>
      </c>
      <c r="Q35" s="2">
        <v>3</v>
      </c>
      <c r="R35" s="14"/>
      <c r="S35" s="14"/>
    </row>
    <row r="36" spans="10:21">
      <c r="J36" s="2" t="s">
        <v>40</v>
      </c>
      <c r="K36" s="15">
        <f>LOOKUP(K35,N2:S2,N3:S3)</f>
        <v>30.029780727716712</v>
      </c>
      <c r="L36" s="15">
        <f>LOOKUP(L35,N2:S2,N4:S4)</f>
        <v>35.840835182818431</v>
      </c>
      <c r="M36" s="15">
        <f>LOOKUP(M35,N2:S2,N5:S5)</f>
        <v>34.746962133404409</v>
      </c>
      <c r="N36" s="15">
        <f>LOOKUP(N35,N2:S2,N6:S6)</f>
        <v>34.25923086296455</v>
      </c>
      <c r="O36" s="15">
        <f>LOOKUP(O35,N2:S2,N7:S7)</f>
        <v>35.330944805752559</v>
      </c>
      <c r="P36" s="15">
        <f>LOOKUP(P35,N2:S2,N8:S8)</f>
        <v>31.383992803221329</v>
      </c>
      <c r="Q36" s="15">
        <f>LOOKUP(Q35,N2:S2,N9:S9)</f>
        <v>34.686261765544579</v>
      </c>
      <c r="R36" s="15">
        <f>T10</f>
        <v>36.265641754638146</v>
      </c>
      <c r="S36" s="9">
        <f>SUM(K36:Q36)-7*R36</f>
        <v>-17.581484001044458</v>
      </c>
    </row>
    <row r="37" spans="10:21">
      <c r="J37" s="2" t="s">
        <v>8</v>
      </c>
      <c r="K37" s="15">
        <f>LOOKUP(K35,N13:S13,N14:S14)</f>
        <v>31.83344309050791</v>
      </c>
      <c r="L37" s="15">
        <f>LOOKUP(L35,N13:S13,N15:S15)</f>
        <v>37.346418365052521</v>
      </c>
      <c r="M37" s="15">
        <f>LOOKUP(M35,N13:S13,N16:S16)</f>
        <v>34.790792900409222</v>
      </c>
      <c r="N37" s="15">
        <f>LOOKUP(N35,N13:S13,N17:S17)</f>
        <v>36.954463445856256</v>
      </c>
      <c r="O37" s="15">
        <f>LOOKUP(O35,N13:S13,N18:S18)</f>
        <v>34.435820240181236</v>
      </c>
      <c r="P37" s="15">
        <f>LOOKUP(P35,N13:S13,N19:S19)</f>
        <v>35.456530986233354</v>
      </c>
      <c r="Q37" s="15">
        <f>LOOKUP(Q35,N13:S13,N20:S20)</f>
        <v>35.324254145234654</v>
      </c>
      <c r="R37" s="15">
        <f>T21</f>
        <v>37.75036480471406</v>
      </c>
      <c r="S37" s="9">
        <f>SUM(K37:Q37)-7*R37</f>
        <v>-18.110830459523243</v>
      </c>
    </row>
    <row r="39" spans="10:21">
      <c r="M39" s="4"/>
      <c r="N39" s="4"/>
      <c r="O39" s="4"/>
      <c r="P39" s="16"/>
      <c r="Q39" s="16"/>
      <c r="R39" s="16"/>
      <c r="S39" s="16"/>
      <c r="T39" s="16"/>
      <c r="U39" s="16"/>
    </row>
    <row r="40" spans="10:21">
      <c r="J40" s="5" t="s">
        <v>42</v>
      </c>
      <c r="N40" s="5" t="s">
        <v>43</v>
      </c>
    </row>
    <row r="41" spans="10:21">
      <c r="J41" s="2" t="s">
        <v>44</v>
      </c>
      <c r="K41" s="2" t="s">
        <v>45</v>
      </c>
      <c r="L41" s="2" t="s">
        <v>46</v>
      </c>
      <c r="N41" s="2" t="s">
        <v>44</v>
      </c>
      <c r="O41" s="2" t="s">
        <v>45</v>
      </c>
      <c r="P41" s="2" t="s">
        <v>46</v>
      </c>
    </row>
    <row r="42" spans="10:21">
      <c r="J42" s="9">
        <f>S30</f>
        <v>21.763679466565776</v>
      </c>
      <c r="K42" s="9">
        <f>S36</f>
        <v>-17.581484001044458</v>
      </c>
      <c r="L42" s="8">
        <f>J42-K42</f>
        <v>39.345163467610234</v>
      </c>
      <c r="N42" s="17">
        <f>S31</f>
        <v>14.194225046470592</v>
      </c>
      <c r="O42" s="17">
        <f>S37</f>
        <v>-18.110830459523243</v>
      </c>
      <c r="P42" s="8">
        <f>N42-O42</f>
        <v>32.305055505993835</v>
      </c>
    </row>
    <row r="45" spans="10:21" ht="15">
      <c r="J45" s="18" t="s">
        <v>47</v>
      </c>
      <c r="K45" s="19"/>
      <c r="L45" s="19"/>
      <c r="M45" s="4"/>
      <c r="N45" s="4"/>
      <c r="O45" s="4"/>
      <c r="P45" s="4"/>
      <c r="Q45" s="4"/>
      <c r="R45" s="4"/>
      <c r="S45" s="4"/>
      <c r="T45" s="4"/>
      <c r="U45" s="4"/>
    </row>
    <row r="46" spans="10:21" ht="15">
      <c r="J46" s="20" t="s">
        <v>44</v>
      </c>
      <c r="K46" s="20" t="s">
        <v>45</v>
      </c>
      <c r="L46" s="20" t="s">
        <v>46</v>
      </c>
    </row>
    <row r="47" spans="10:21" ht="15">
      <c r="J47" s="21" t="e">
        <f>#REF!</f>
        <v>#REF!</v>
      </c>
      <c r="K47" s="21" t="e">
        <f>#REF!</f>
        <v>#REF!</v>
      </c>
      <c r="L47" s="22" t="e">
        <f>J47-K47</f>
        <v>#REF!</v>
      </c>
    </row>
  </sheetData>
  <mergeCells count="1">
    <mergeCell ref="C2:I2"/>
  </mergeCells>
  <phoneticPr fontId="2"/>
  <conditionalFormatting sqref="C5:I21">
    <cfRule type="expression" dxfId="0" priority="1" stopIfTrue="1">
      <formula>IF($D$4=$M5,TRUE,FALSE)</formula>
    </cfRule>
  </conditionalFormatting>
  <pageMargins left="0.59055118110236227" right="0.51181102362204722" top="0.78740157480314965" bottom="0.55118110236220474" header="0.35433070866141736" footer="0.31496062992125984"/>
  <pageSetup paperSize="9" scale="75" orientation="landscape" horizontalDpi="400" verticalDpi="4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623CE-DB8B-4540-8599-F641E9DD5BB9}">
  <dimension ref="A1"/>
  <sheetViews>
    <sheetView workbookViewId="0"/>
  </sheetViews>
  <sheetFormatPr baseColWidth="10" defaultRowHeight="14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データ</vt:lpstr>
      <vt:lpstr>要因効果図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2023-03-06T02:14:02Z</dcterms:created>
  <dcterms:modified xsi:type="dcterms:W3CDTF">2023-03-06T07:39:32Z</dcterms:modified>
  <cp:category/>
</cp:coreProperties>
</file>