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4059\Data\スキルアップ資料\統計\数量化\"/>
    </mc:Choice>
  </mc:AlternateContent>
  <bookViews>
    <workbookView xWindow="0" yWindow="0" windowWidth="20760" windowHeight="11340" activeTab="4"/>
  </bookViews>
  <sheets>
    <sheet name="数量化Ⅰ" sheetId="2" r:id="rId1"/>
    <sheet name="数量化Ⅱ" sheetId="3" r:id="rId2"/>
    <sheet name="数量化Ⅲ" sheetId="6" r:id="rId3"/>
    <sheet name="数量化Ⅳ" sheetId="7" r:id="rId4"/>
    <sheet name="数量化Ⅳ (2)" sheetId="8" r:id="rId5"/>
  </sheets>
  <definedNames>
    <definedName name="solver_adj" localSheetId="0" hidden="1">数量化Ⅰ!$C$25:$E$25</definedName>
    <definedName name="solver_adj" localSheetId="1" hidden="1">数量化Ⅱ!$B$33:$E$33</definedName>
    <definedName name="solver_adj" localSheetId="2" hidden="1">数量化Ⅲ!$C$62:$G$62,数量化Ⅲ!$B$63:$B$67</definedName>
    <definedName name="solver_adj" localSheetId="3" hidden="1">数量化Ⅳ!$G$13:$G$15</definedName>
    <definedName name="solver_adj" localSheetId="4" hidden="1">'数量化Ⅳ (2)'!$K$18:$K$24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4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0" hidden="1">2147483647</definedName>
    <definedName name="solver_itr" localSheetId="1" hidden="1">2147483647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lhs1" localSheetId="2" hidden="1">数量化Ⅲ!$D$82</definedName>
    <definedName name="solver_lhs1" localSheetId="3" hidden="1">数量化Ⅳ!$G$17</definedName>
    <definedName name="solver_lhs1" localSheetId="4" hidden="1">'数量化Ⅳ (2)'!$K$26</definedName>
    <definedName name="solver_lhs2" localSheetId="2" hidden="1">数量化Ⅲ!$D$83</definedName>
    <definedName name="solver_lhs2" localSheetId="3" hidden="1">数量化Ⅳ!$G$18</definedName>
    <definedName name="solver_lhs2" localSheetId="4" hidden="1">'数量化Ⅳ (2)'!$K$27</definedName>
    <definedName name="solver_lhs3" localSheetId="2" hidden="1">数量化Ⅲ!$E$82</definedName>
    <definedName name="solver_lhs4" localSheetId="2" hidden="1">数量化Ⅲ!$E$83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mip" localSheetId="0" hidden="1">2147483647</definedName>
    <definedName name="solver_mip" localSheetId="1" hidden="1">2147483647</definedName>
    <definedName name="solver_mip" localSheetId="4" hidden="1">2147483647</definedName>
    <definedName name="solver_mni" localSheetId="0" hidden="1">30</definedName>
    <definedName name="solver_mni" localSheetId="1" hidden="1">30</definedName>
    <definedName name="solver_mni" localSheetId="4" hidden="1">30</definedName>
    <definedName name="solver_mrt" localSheetId="0" hidden="1">0.075</definedName>
    <definedName name="solver_mrt" localSheetId="1" hidden="1">0.075</definedName>
    <definedName name="solver_mrt" localSheetId="4" hidden="1">0.075</definedName>
    <definedName name="solver_msl" localSheetId="0" hidden="1">2</definedName>
    <definedName name="solver_msl" localSheetId="1" hidden="1">2</definedName>
    <definedName name="solver_msl" localSheetId="4" hidden="1">2</definedName>
    <definedName name="solver_neg" localSheetId="0" hidden="1">1</definedName>
    <definedName name="solver_neg" localSheetId="1" hidden="1">1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od" localSheetId="0" hidden="1">2147483647</definedName>
    <definedName name="solver_nod" localSheetId="1" hidden="1">2147483647</definedName>
    <definedName name="solver_nod" localSheetId="4" hidden="1">2147483647</definedName>
    <definedName name="solver_num" localSheetId="0" hidden="1">0</definedName>
    <definedName name="solver_num" localSheetId="1" hidden="1">0</definedName>
    <definedName name="solver_num" localSheetId="2" hidden="1">4</definedName>
    <definedName name="solver_num" localSheetId="3" hidden="1">2</definedName>
    <definedName name="solver_num" localSheetId="4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0" hidden="1">数量化Ⅰ!$G$33</definedName>
    <definedName name="solver_opt" localSheetId="1" hidden="1">数量化Ⅱ!$F$44</definedName>
    <definedName name="solver_opt" localSheetId="2" hidden="1">数量化Ⅲ!$D$84</definedName>
    <definedName name="solver_opt" localSheetId="3" hidden="1">数量化Ⅳ!$G$19</definedName>
    <definedName name="solver_opt" localSheetId="4" hidden="1">'数量化Ⅳ (2)'!$K$28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1" hidden="1">1</definedName>
    <definedName name="solver_rbv" localSheetId="4" hidden="1">1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2" localSheetId="2" hidden="1">2</definedName>
    <definedName name="solver_rel2" localSheetId="3" hidden="1">2</definedName>
    <definedName name="solver_rel2" localSheetId="4" hidden="1">2</definedName>
    <definedName name="solver_rel3" localSheetId="2" hidden="1">2</definedName>
    <definedName name="solver_rel4" localSheetId="2" hidden="1">2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2" localSheetId="2" hidden="1">1</definedName>
    <definedName name="solver_rhs2" localSheetId="3" hidden="1">1</definedName>
    <definedName name="solver_rhs2" localSheetId="4" hidden="1">1</definedName>
    <definedName name="solver_rhs3" localSheetId="2" hidden="1">0</definedName>
    <definedName name="solver_rhs4" localSheetId="2" hidden="1">1</definedName>
    <definedName name="solver_rlx" localSheetId="0" hidden="1">2</definedName>
    <definedName name="solver_rlx" localSheetId="1" hidden="1">2</definedName>
    <definedName name="solver_rlx" localSheetId="4" hidden="1">1</definedName>
    <definedName name="solver_rsd" localSheetId="0" hidden="1">0</definedName>
    <definedName name="solver_rsd" localSheetId="1" hidden="1">0</definedName>
    <definedName name="solver_rsd" localSheetId="4" hidden="1">0</definedName>
    <definedName name="solver_scl" localSheetId="0" hidden="1">1</definedName>
    <definedName name="solver_scl" localSheetId="1" hidden="1">1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1" hidden="1">100</definedName>
    <definedName name="solver_ssz" localSheetId="4" hidden="1">100</definedName>
    <definedName name="solver_tim" localSheetId="0" hidden="1">2147483647</definedName>
    <definedName name="solver_tim" localSheetId="1" hidden="1">2147483647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ol" localSheetId="0" hidden="1">0.01</definedName>
    <definedName name="solver_tol" localSheetId="1" hidden="1">0.01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typ" localSheetId="3" hidden="1">2</definedName>
    <definedName name="solver_typ" localSheetId="4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8" l="1"/>
  <c r="K26" i="8"/>
  <c r="M4" i="8"/>
  <c r="N4" i="8"/>
  <c r="Q4" i="8"/>
  <c r="R4" i="8"/>
  <c r="N5" i="8"/>
  <c r="R5" i="8"/>
  <c r="M6" i="8"/>
  <c r="Q6" i="8"/>
  <c r="M7" i="8"/>
  <c r="Q7" i="8"/>
  <c r="M8" i="8"/>
  <c r="N8" i="8"/>
  <c r="Q8" i="8"/>
  <c r="R8" i="8"/>
  <c r="N9" i="8"/>
  <c r="R9" i="8"/>
  <c r="M3" i="8"/>
  <c r="Q3" i="8"/>
  <c r="K12" i="8"/>
  <c r="K11" i="8"/>
  <c r="R2" i="8"/>
  <c r="R7" i="8" s="1"/>
  <c r="Q2" i="8"/>
  <c r="Q5" i="8" s="1"/>
  <c r="P2" i="8"/>
  <c r="P6" i="8" s="1"/>
  <c r="O2" i="8"/>
  <c r="O5" i="8" s="1"/>
  <c r="N2" i="8"/>
  <c r="N7" i="8" s="1"/>
  <c r="M2" i="8"/>
  <c r="M5" i="8" s="1"/>
  <c r="L2" i="8"/>
  <c r="L6" i="8" s="1"/>
  <c r="R17" i="8"/>
  <c r="R20" i="8" s="1"/>
  <c r="Q17" i="8"/>
  <c r="Q19" i="8" s="1"/>
  <c r="P17" i="8"/>
  <c r="P20" i="8" s="1"/>
  <c r="O17" i="8"/>
  <c r="O19" i="8" s="1"/>
  <c r="N17" i="8"/>
  <c r="N20" i="8" s="1"/>
  <c r="M17" i="8"/>
  <c r="M19" i="8" s="1"/>
  <c r="L17" i="8"/>
  <c r="L20" i="8" s="1"/>
  <c r="G18" i="7"/>
  <c r="G17" i="7"/>
  <c r="J12" i="7"/>
  <c r="J14" i="7" s="1"/>
  <c r="I12" i="7"/>
  <c r="I14" i="7" s="1"/>
  <c r="H12" i="7"/>
  <c r="H15" i="7" s="1"/>
  <c r="G9" i="7"/>
  <c r="G8" i="7"/>
  <c r="G7" i="7"/>
  <c r="J2" i="7"/>
  <c r="I2" i="7"/>
  <c r="H2" i="7"/>
  <c r="P7" i="8" l="1"/>
  <c r="O6" i="8"/>
  <c r="L3" i="8"/>
  <c r="O3" i="8"/>
  <c r="Q9" i="8"/>
  <c r="M9" i="8"/>
  <c r="P8" i="8"/>
  <c r="L8" i="8"/>
  <c r="O7" i="8"/>
  <c r="R6" i="8"/>
  <c r="N6" i="8"/>
  <c r="P4" i="8"/>
  <c r="L4" i="8"/>
  <c r="P3" i="8"/>
  <c r="L7" i="8"/>
  <c r="R3" i="8"/>
  <c r="N3" i="8"/>
  <c r="P9" i="8"/>
  <c r="L9" i="8"/>
  <c r="O8" i="8"/>
  <c r="P5" i="8"/>
  <c r="L5" i="8"/>
  <c r="O4" i="8"/>
  <c r="O9" i="8"/>
  <c r="L18" i="8"/>
  <c r="P23" i="8"/>
  <c r="L23" i="8"/>
  <c r="P21" i="8"/>
  <c r="L21" i="8"/>
  <c r="R23" i="8"/>
  <c r="N23" i="8"/>
  <c r="R21" i="8"/>
  <c r="N21" i="8"/>
  <c r="Q18" i="8"/>
  <c r="O18" i="8"/>
  <c r="Q24" i="8"/>
  <c r="O24" i="8"/>
  <c r="M24" i="8"/>
  <c r="Q22" i="8"/>
  <c r="O22" i="8"/>
  <c r="M22" i="8"/>
  <c r="Q20" i="8"/>
  <c r="O20" i="8"/>
  <c r="M20" i="8"/>
  <c r="R19" i="8"/>
  <c r="P19" i="8"/>
  <c r="N19" i="8"/>
  <c r="L19" i="8"/>
  <c r="M18" i="8"/>
  <c r="R18" i="8"/>
  <c r="P18" i="8"/>
  <c r="N18" i="8"/>
  <c r="R24" i="8"/>
  <c r="P24" i="8"/>
  <c r="N24" i="8"/>
  <c r="L24" i="8"/>
  <c r="Q23" i="8"/>
  <c r="O23" i="8"/>
  <c r="M23" i="8"/>
  <c r="R22" i="8"/>
  <c r="P22" i="8"/>
  <c r="N22" i="8"/>
  <c r="L22" i="8"/>
  <c r="Q21" i="8"/>
  <c r="O21" i="8"/>
  <c r="M21" i="8"/>
  <c r="H13" i="7"/>
  <c r="H14" i="7"/>
  <c r="J15" i="7"/>
  <c r="J13" i="7"/>
  <c r="I13" i="7"/>
  <c r="I15" i="7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E56" i="6" s="1"/>
  <c r="D46" i="6"/>
  <c r="D56" i="6" s="1"/>
  <c r="E45" i="6"/>
  <c r="E57" i="6" s="1"/>
  <c r="D45" i="6"/>
  <c r="D84" i="6" l="1"/>
  <c r="D58" i="6"/>
  <c r="D57" i="6"/>
  <c r="E83" i="6"/>
  <c r="E82" i="6"/>
  <c r="K28" i="8"/>
  <c r="K13" i="8"/>
  <c r="G19" i="7"/>
  <c r="D83" i="6"/>
  <c r="D82" i="6"/>
  <c r="F42" i="3" l="1"/>
  <c r="F41" i="3"/>
  <c r="F40" i="3"/>
  <c r="F39" i="3"/>
  <c r="F38" i="3"/>
  <c r="F37" i="3"/>
  <c r="F36" i="3"/>
  <c r="F35" i="3"/>
  <c r="F34" i="3"/>
  <c r="F24" i="3"/>
  <c r="F23" i="3"/>
  <c r="F22" i="3"/>
  <c r="F21" i="3"/>
  <c r="G21" i="3" s="1"/>
  <c r="F20" i="3"/>
  <c r="F19" i="3"/>
  <c r="F18" i="3"/>
  <c r="F17" i="3"/>
  <c r="F16" i="3"/>
  <c r="G39" i="3" l="1"/>
  <c r="B44" i="3"/>
  <c r="G34" i="3"/>
  <c r="B26" i="3"/>
  <c r="G16" i="3"/>
  <c r="F56" i="2"/>
  <c r="F55" i="2"/>
  <c r="F54" i="2"/>
  <c r="F53" i="2"/>
  <c r="F52" i="2"/>
  <c r="F51" i="2"/>
  <c r="G57" i="2" s="1"/>
  <c r="F50" i="2"/>
  <c r="F32" i="2"/>
  <c r="F31" i="2"/>
  <c r="F30" i="2"/>
  <c r="F29" i="2"/>
  <c r="F28" i="2"/>
  <c r="F27" i="2"/>
  <c r="F26" i="2"/>
  <c r="B27" i="3" l="1"/>
  <c r="H16" i="3"/>
  <c r="H42" i="3"/>
  <c r="H40" i="3"/>
  <c r="H41" i="3"/>
  <c r="H39" i="3"/>
  <c r="H38" i="3"/>
  <c r="H37" i="3"/>
  <c r="H36" i="3"/>
  <c r="H35" i="3"/>
  <c r="H34" i="3"/>
  <c r="B45" i="3"/>
  <c r="H21" i="3"/>
  <c r="H18" i="3"/>
  <c r="H22" i="3"/>
  <c r="H19" i="3"/>
  <c r="H23" i="3"/>
  <c r="H20" i="3"/>
  <c r="H24" i="3"/>
  <c r="H17" i="3"/>
  <c r="G33" i="2"/>
  <c r="B46" i="3" l="1"/>
  <c r="F44" i="3" s="1"/>
  <c r="B28" i="3"/>
  <c r="F26" i="3" s="1"/>
</calcChain>
</file>

<file path=xl/sharedStrings.xml><?xml version="1.0" encoding="utf-8"?>
<sst xmlns="http://schemas.openxmlformats.org/spreadsheetml/2006/main" count="445" uniqueCount="144">
  <si>
    <t>回答者</t>
    <rPh sb="0" eb="3">
      <t>カイトウシャ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</si>
  <si>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</si>
  <si>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</si>
  <si>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</si>
  <si>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</si>
  <si>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</si>
  <si>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</si>
  <si>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</si>
  <si>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年齢</t>
    <rPh sb="0" eb="2">
      <t>ネンレイ</t>
    </rPh>
    <phoneticPr fontId="2"/>
  </si>
  <si>
    <t>関心の有無</t>
    <rPh sb="0" eb="2">
      <t>カンシン</t>
    </rPh>
    <rPh sb="3" eb="5">
      <t>ウム</t>
    </rPh>
    <phoneticPr fontId="2"/>
  </si>
  <si>
    <t>あり</t>
    <phoneticPr fontId="2"/>
  </si>
  <si>
    <t>なし</t>
    <phoneticPr fontId="2"/>
  </si>
  <si>
    <t>スコア</t>
    <phoneticPr fontId="2"/>
  </si>
  <si>
    <t>最小値</t>
    <rPh sb="0" eb="3">
      <t>サイショウチ</t>
    </rPh>
    <phoneticPr fontId="2"/>
  </si>
  <si>
    <t>若年</t>
    <rPh sb="0" eb="2">
      <t>ジャクネン</t>
    </rPh>
    <phoneticPr fontId="2"/>
  </si>
  <si>
    <t>熟年</t>
    <rPh sb="0" eb="2">
      <t>ジュクネン</t>
    </rPh>
    <phoneticPr fontId="2"/>
  </si>
  <si>
    <t>娯楽費
[万円]</t>
    <rPh sb="0" eb="3">
      <t>ゴラクヒ</t>
    </rPh>
    <rPh sb="5" eb="7">
      <t>マンエン</t>
    </rPh>
    <phoneticPr fontId="2"/>
  </si>
  <si>
    <t>娯楽費
[万円]</t>
    <rPh sb="0" eb="3">
      <t>ゴラクヒ</t>
    </rPh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</si>
  <si>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</rPr>
      <t>1</t>
    </r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</si>
  <si>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</si>
  <si>
    <r>
      <t>y</t>
    </r>
    <r>
      <rPr>
        <vertAlign val="subscript"/>
        <sz val="11"/>
        <color theme="1"/>
        <rFont val="ＭＳ Ｐゴシック"/>
        <family val="3"/>
        <charset val="128"/>
      </rPr>
      <t>1</t>
    </r>
    <phoneticPr fontId="2"/>
  </si>
  <si>
    <r>
      <t>y</t>
    </r>
    <r>
      <rPr>
        <vertAlign val="subscript"/>
        <sz val="11"/>
        <color theme="1"/>
        <rFont val="ＭＳ Ｐゴシック"/>
        <family val="2"/>
        <charset val="128"/>
      </rPr>
      <t>2</t>
    </r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</si>
  <si>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>+y</t>
    </r>
    <r>
      <rPr>
        <vertAlign val="subscript"/>
        <sz val="11"/>
        <color theme="1"/>
        <rFont val="ＭＳ Ｐゴシック"/>
        <family val="3"/>
        <charset val="128"/>
      </rPr>
      <t>1</t>
    </r>
    <phoneticPr fontId="2"/>
  </si>
  <si>
    <r>
      <t>x</t>
    </r>
    <r>
      <rPr>
        <vertAlign val="subscript"/>
        <sz val="11"/>
        <color theme="1"/>
        <rFont val="ＭＳ Ｐゴシック"/>
        <family val="2"/>
        <charset val="128"/>
      </rPr>
      <t>1</t>
    </r>
    <r>
      <rPr>
        <sz val="11"/>
        <color theme="1"/>
        <rFont val="ＭＳ Ｐゴシック"/>
        <family val="2"/>
        <charset val="128"/>
      </rPr>
      <t>+y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/>
    </r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</si>
  <si>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>+y</t>
    </r>
    <r>
      <rPr>
        <vertAlign val="subscript"/>
        <sz val="11"/>
        <color theme="1"/>
        <rFont val="ＭＳ Ｐゴシック"/>
        <family val="2"/>
        <charset val="128"/>
      </rPr>
      <t>1</t>
    </r>
    <phoneticPr fontId="2"/>
  </si>
  <si>
    <r>
      <t>x</t>
    </r>
    <r>
      <rPr>
        <vertAlign val="subscript"/>
        <sz val="11"/>
        <color theme="1"/>
        <rFont val="ＭＳ Ｐゴシック"/>
        <family val="2"/>
        <charset val="128"/>
      </rPr>
      <t>1</t>
    </r>
    <r>
      <rPr>
        <sz val="11"/>
        <color theme="1"/>
        <rFont val="ＭＳ Ｐゴシック"/>
        <family val="2"/>
        <charset val="128"/>
      </rPr>
      <t>+y</t>
    </r>
    <r>
      <rPr>
        <vertAlign val="subscript"/>
        <sz val="11"/>
        <color theme="1"/>
        <rFont val="ＭＳ Ｐゴシック"/>
        <family val="2"/>
        <charset val="128"/>
      </rPr>
      <t>1</t>
    </r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</si>
  <si>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</rPr>
      <t>+y</t>
    </r>
    <r>
      <rPr>
        <vertAlign val="subscript"/>
        <sz val="11"/>
        <color theme="1"/>
        <rFont val="ＭＳ Ｐゴシック"/>
        <family val="2"/>
        <charset val="128"/>
      </rPr>
      <t>2</t>
    </r>
    <phoneticPr fontId="2"/>
  </si>
  <si>
    <t>H</t>
    <phoneticPr fontId="2"/>
  </si>
  <si>
    <t>I</t>
    <phoneticPr fontId="2"/>
  </si>
  <si>
    <t>質問１</t>
    <rPh sb="0" eb="2">
      <t>シツモン</t>
    </rPh>
    <phoneticPr fontId="2"/>
  </si>
  <si>
    <t>質問２</t>
    <rPh sb="0" eb="2">
      <t>シツモン</t>
    </rPh>
    <phoneticPr fontId="2"/>
  </si>
  <si>
    <t>質問３</t>
    <rPh sb="0" eb="2">
      <t>シツモン</t>
    </rPh>
    <phoneticPr fontId="2"/>
  </si>
  <si>
    <t>美術館
コンサート</t>
    <rPh sb="0" eb="3">
      <t>ビジュツカン</t>
    </rPh>
    <phoneticPr fontId="2"/>
  </si>
  <si>
    <t>行った</t>
    <rPh sb="0" eb="1">
      <t>イ</t>
    </rPh>
    <phoneticPr fontId="2"/>
  </si>
  <si>
    <t>行かない</t>
    <rPh sb="0" eb="1">
      <t>イ</t>
    </rPh>
    <phoneticPr fontId="2"/>
  </si>
  <si>
    <t>全平均</t>
    <rPh sb="0" eb="3">
      <t>ゼンヘイキン</t>
    </rPh>
    <phoneticPr fontId="2"/>
  </si>
  <si>
    <t>SB</t>
    <phoneticPr fontId="2"/>
  </si>
  <si>
    <t>ST</t>
    <phoneticPr fontId="2"/>
  </si>
  <si>
    <t>サンプル
スコア</t>
    <phoneticPr fontId="2"/>
  </si>
  <si>
    <t>x+y-av</t>
    <phoneticPr fontId="2"/>
  </si>
  <si>
    <t>ｸﾞﾙｰﾌﾟ
平均</t>
    <rPh sb="7" eb="9">
      <t>ヘイキン</t>
    </rPh>
    <phoneticPr fontId="2"/>
  </si>
  <si>
    <r>
      <t>相関比η</t>
    </r>
    <r>
      <rPr>
        <vertAlign val="superscript"/>
        <sz val="11"/>
        <color theme="1"/>
        <rFont val="ＭＳ Ｐゴシック"/>
        <family val="3"/>
        <charset val="128"/>
      </rPr>
      <t>2</t>
    </r>
    <rPh sb="0" eb="2">
      <t>ソウカン</t>
    </rPh>
    <rPh sb="2" eb="3">
      <t>ヒ</t>
    </rPh>
    <phoneticPr fontId="2"/>
  </si>
  <si>
    <t>熟年</t>
    <phoneticPr fontId="2"/>
  </si>
  <si>
    <t>若年</t>
    <phoneticPr fontId="2"/>
  </si>
  <si>
    <t>快適</t>
    <rPh sb="0" eb="2">
      <t>カイテキ</t>
    </rPh>
    <phoneticPr fontId="8"/>
  </si>
  <si>
    <t>安全</t>
    <rPh sb="0" eb="2">
      <t>アンゼン</t>
    </rPh>
    <phoneticPr fontId="8"/>
  </si>
  <si>
    <t>燃費</t>
    <rPh sb="0" eb="2">
      <t>ネンピ</t>
    </rPh>
    <phoneticPr fontId="8"/>
  </si>
  <si>
    <t>ｽﾎﾟｰﾃｨｰ</t>
    <phoneticPr fontId="8"/>
  </si>
  <si>
    <t>乗員数</t>
    <rPh sb="0" eb="3">
      <t>ジョウインスウ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</si>
  <si>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</si>
  <si>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</si>
  <si>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</si>
  <si>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</si>
  <si>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</si>
  <si>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重み</t>
    <rPh sb="0" eb="1">
      <t>オモ</t>
    </rPh>
    <phoneticPr fontId="8"/>
  </si>
  <si>
    <r>
      <t>ｙ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１</t>
    </r>
    <phoneticPr fontId="8"/>
  </si>
  <si>
    <r>
      <t>ｙ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</rPr>
      <t/>
    </r>
  </si>
  <si>
    <r>
      <t>ｙ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charset val="128"/>
      </rPr>
      <t/>
    </r>
  </si>
  <si>
    <r>
      <t>ｙ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４</t>
    </r>
    <r>
      <rPr>
        <sz val="11"/>
        <color theme="1"/>
        <rFont val="ＭＳ Ｐゴシック"/>
        <family val="2"/>
        <charset val="128"/>
      </rPr>
      <t/>
    </r>
  </si>
  <si>
    <r>
      <t>ｙ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</rPr>
      <t/>
    </r>
  </si>
  <si>
    <r>
      <t>ｘ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１</t>
    </r>
    <phoneticPr fontId="8"/>
  </si>
  <si>
    <r>
      <t>ｘ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</rPr>
      <t/>
    </r>
  </si>
  <si>
    <r>
      <t>ｘ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charset val="128"/>
      </rPr>
      <t/>
    </r>
  </si>
  <si>
    <r>
      <t>ｘ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４</t>
    </r>
    <r>
      <rPr>
        <sz val="11"/>
        <color theme="1"/>
        <rFont val="ＭＳ Ｐゴシック"/>
        <family val="2"/>
        <charset val="128"/>
      </rPr>
      <t/>
    </r>
  </si>
  <si>
    <r>
      <t>ｘ</t>
    </r>
    <r>
      <rPr>
        <b/>
        <vertAlign val="subscript"/>
        <sz val="11"/>
        <color theme="1"/>
        <rFont val="游ゴシック"/>
        <family val="3"/>
        <charset val="128"/>
        <scheme val="minor"/>
      </rPr>
      <t>５</t>
    </r>
    <r>
      <rPr>
        <sz val="11"/>
        <color theme="1"/>
        <rFont val="ＭＳ Ｐゴシック"/>
        <family val="2"/>
        <charset val="128"/>
      </rPr>
      <t/>
    </r>
  </si>
  <si>
    <t>行</t>
    <rPh sb="0" eb="1">
      <t>ギョウ</t>
    </rPh>
    <phoneticPr fontId="8"/>
  </si>
  <si>
    <t>列</t>
    <rPh sb="0" eb="1">
      <t>レツ</t>
    </rPh>
    <phoneticPr fontId="8"/>
  </si>
  <si>
    <t>x</t>
    <phoneticPr fontId="8"/>
  </si>
  <si>
    <t>y</t>
    <phoneticPr fontId="8"/>
  </si>
  <si>
    <t>ｘ</t>
    <phoneticPr fontId="8"/>
  </si>
  <si>
    <t>ｙ</t>
    <phoneticPr fontId="8"/>
  </si>
  <si>
    <t>平均値</t>
    <rPh sb="0" eb="3">
      <t>ヘイキンチ</t>
    </rPh>
    <phoneticPr fontId="8"/>
  </si>
  <si>
    <t>分散</t>
    <rPh sb="0" eb="2">
      <t>ブンサン</t>
    </rPh>
    <phoneticPr fontId="8"/>
  </si>
  <si>
    <t>相関</t>
    <rPh sb="0" eb="2">
      <t>ソウカン</t>
    </rPh>
    <phoneticPr fontId="8"/>
  </si>
  <si>
    <t>ｽﾎﾟｰﾃｨｰ</t>
  </si>
  <si>
    <t>米国</t>
    <rPh sb="0" eb="2">
      <t>ベイコク</t>
    </rPh>
    <phoneticPr fontId="2"/>
  </si>
  <si>
    <t>日本</t>
    <rPh sb="0" eb="2">
      <t>ニホン</t>
    </rPh>
    <phoneticPr fontId="2"/>
  </si>
  <si>
    <t>中国</t>
    <rPh sb="0" eb="2">
      <t>チュウゴク</t>
    </rPh>
    <phoneticPr fontId="2"/>
  </si>
  <si>
    <t>位置</t>
    <rPh sb="0" eb="2">
      <t>イチ</t>
    </rPh>
    <phoneticPr fontId="2"/>
  </si>
  <si>
    <t>平均</t>
    <rPh sb="0" eb="2">
      <t>ヘイキン</t>
    </rPh>
    <phoneticPr fontId="2"/>
  </si>
  <si>
    <t>変動</t>
    <rPh sb="0" eb="2">
      <t>ヘンドウ</t>
    </rPh>
    <phoneticPr fontId="2"/>
  </si>
  <si>
    <t>Q</t>
    <phoneticPr fontId="2"/>
  </si>
  <si>
    <t>英国</t>
    <rPh sb="0" eb="2">
      <t>エイコク</t>
    </rPh>
    <phoneticPr fontId="2"/>
  </si>
  <si>
    <t>ﾌﾗﾝｽ</t>
  </si>
  <si>
    <t>ﾌﾗﾝｽ</t>
    <phoneticPr fontId="2"/>
  </si>
  <si>
    <t>韓国</t>
    <rPh sb="0" eb="2">
      <t>カンコク</t>
    </rPh>
    <phoneticPr fontId="2"/>
  </si>
  <si>
    <t>タイ</t>
  </si>
  <si>
    <t>タイ</t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</si>
  <si>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</rPr>
      <t>1</t>
    </r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</si>
  <si>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</si>
  <si>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</si>
  <si>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1"/>
        <color theme="1"/>
        <rFont val="ＭＳ Ｐゴシック"/>
        <family val="3"/>
        <charset val="128"/>
      </rPr>
      <t>4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</si>
  <si>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1"/>
        <color theme="1"/>
        <rFont val="ＭＳ Ｐゴシック"/>
        <family val="3"/>
        <charset val="128"/>
      </rPr>
      <t>5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</si>
  <si>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1"/>
        <color theme="1"/>
        <rFont val="ＭＳ Ｐゴシック"/>
        <family val="3"/>
        <charset val="128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</si>
  <si>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r>
      <t>x</t>
    </r>
    <r>
      <rPr>
        <vertAlign val="subscript"/>
        <sz val="11"/>
        <color theme="1"/>
        <rFont val="ＭＳ Ｐゴシック"/>
        <family val="3"/>
        <charset val="128"/>
      </rPr>
      <t>7</t>
    </r>
    <r>
      <rPr>
        <sz val="11"/>
        <color theme="1"/>
        <rFont val="游ゴシック"/>
        <family val="2"/>
        <charset val="128"/>
        <scheme val="minor"/>
      </rPr>
      <t/>
    </r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</si>
  <si>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</si>
  <si>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</si>
  <si>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</si>
  <si>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</si>
  <si>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</si>
  <si>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</si>
  <si>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</si>
  <si>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</si>
  <si>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</si>
  <si>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</si>
  <si>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</si>
  <si>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</si>
  <si>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</si>
  <si>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</si>
  <si>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</si>
  <si>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</si>
  <si>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</si>
  <si>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</si>
  <si>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</si>
  <si>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</si>
  <si>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</si>
  <si>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</si>
  <si>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</si>
  <si>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</si>
  <si>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</si>
  <si>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</si>
  <si>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</si>
  <si>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</si>
  <si>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</si>
  <si>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</si>
  <si>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</si>
  <si>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</si>
  <si>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</si>
  <si>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</si>
  <si>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</si>
  <si>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</si>
  <si>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</si>
  <si>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</si>
  <si>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</si>
  <si>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</si>
  <si>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</si>
  <si>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</si>
  <si>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</si>
  <si>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</si>
  <si>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3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</si>
  <si>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4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</si>
  <si>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5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</si>
  <si>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6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</si>
  <si>
    <r>
      <t>(</t>
    </r>
    <r>
      <rPr>
        <sz val="11"/>
        <color theme="1"/>
        <rFont val="ＭＳ Ｐゴシック"/>
        <family val="2"/>
        <charset val="128"/>
      </rPr>
      <t>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2"/>
        <charset val="128"/>
      </rPr>
      <t>-x</t>
    </r>
    <r>
      <rPr>
        <vertAlign val="subscript"/>
        <sz val="11"/>
        <color theme="1"/>
        <rFont val="ＭＳ Ｐゴシック"/>
        <family val="2"/>
        <charset val="128"/>
      </rPr>
      <t>7</t>
    </r>
    <r>
      <rPr>
        <sz val="11"/>
        <color theme="1"/>
        <rFont val="ＭＳ Ｐゴシック"/>
        <family val="3"/>
        <charset val="128"/>
      </rPr>
      <t>)</t>
    </r>
    <r>
      <rPr>
        <vertAlign val="superscript"/>
        <sz val="11"/>
        <color theme="1"/>
        <rFont val="ＭＳ Ｐゴシック"/>
        <family val="3"/>
        <charset val="128"/>
      </rPr>
      <t>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</si>
</sst>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_ "/>
    <numFmt numFmtId="178" formatCode="0.000"/>
    <numFmt numFmtId="179" formatCode="0.000_ "/>
    <numFmt numFmtId="180" formatCode="0.00_ "/>
    <numFmt numFmtId="181" formatCode="0_ 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2"/>
      <charset val="128"/>
    </font>
    <font>
      <vertAlign val="superscript"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vertAlign val="subscript"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n">
        <color auto="1"/>
      </left>
      <right style="thin">
        <color auto="1"/>
      </right>
      <top style="medium">
        <color rgb="FF0000FF"/>
      </top>
      <bottom style="medium">
        <color rgb="FF0000FF"/>
      </bottom>
      <diagonal/>
    </border>
    <border>
      <left style="thin">
        <color auto="1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theme="1"/>
      </left>
      <right style="thin">
        <color auto="1"/>
      </right>
      <top style="medium">
        <color rgb="FF0000FF"/>
      </top>
      <bottom style="medium">
        <color rgb="FF0000F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39" xfId="0" applyNumberFormat="1" applyBorder="1">
      <alignment vertical="center"/>
    </xf>
    <xf numFmtId="0" fontId="0" fillId="0" borderId="37" xfId="0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7" xfId="0" quotePrefix="1" applyFill="1" applyBorder="1" applyAlignment="1">
      <alignment horizontal="center" vertical="center"/>
    </xf>
    <xf numFmtId="1" fontId="0" fillId="0" borderId="9" xfId="0" quotePrefix="1" applyNumberFormat="1" applyBorder="1" applyAlignment="1">
      <alignment horizontal="center" vertical="center"/>
    </xf>
    <xf numFmtId="1" fontId="0" fillId="0" borderId="4" xfId="0" quotePrefix="1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>
      <alignment vertical="center"/>
    </xf>
    <xf numFmtId="1" fontId="0" fillId="0" borderId="0" xfId="0" quotePrefix="1" applyNumberFormat="1" applyBorder="1" applyAlignment="1">
      <alignment horizontal="center" vertical="center"/>
    </xf>
    <xf numFmtId="1" fontId="0" fillId="0" borderId="3" xfId="0" quotePrefix="1" applyNumberFormat="1" applyBorder="1" applyAlignment="1">
      <alignment horizontal="center" vertical="center"/>
    </xf>
    <xf numFmtId="2" fontId="0" fillId="0" borderId="3" xfId="0" quotePrefix="1" applyNumberFormat="1" applyBorder="1" applyAlignment="1">
      <alignment horizontal="center" vertical="center"/>
    </xf>
    <xf numFmtId="1" fontId="0" fillId="0" borderId="48" xfId="0" quotePrefix="1" applyNumberFormat="1" applyBorder="1" applyAlignment="1">
      <alignment horizontal="center" vertical="center"/>
    </xf>
    <xf numFmtId="2" fontId="0" fillId="0" borderId="24" xfId="0" applyNumberFormat="1" applyBorder="1">
      <alignment vertical="center"/>
    </xf>
    <xf numFmtId="0" fontId="0" fillId="0" borderId="46" xfId="0" applyBorder="1">
      <alignment vertical="center"/>
    </xf>
    <xf numFmtId="2" fontId="0" fillId="0" borderId="12" xfId="0" applyNumberFormat="1" applyBorder="1">
      <alignment vertical="center"/>
    </xf>
    <xf numFmtId="2" fontId="0" fillId="0" borderId="49" xfId="0" quotePrefix="1" applyNumberFormat="1" applyFill="1" applyBorder="1" applyAlignment="1">
      <alignment horizontal="center" vertical="center"/>
    </xf>
    <xf numFmtId="1" fontId="0" fillId="0" borderId="49" xfId="0" quotePrefix="1" applyNumberFormat="1" applyFill="1" applyBorder="1" applyAlignment="1">
      <alignment horizontal="center" vertical="center"/>
    </xf>
    <xf numFmtId="178" fontId="0" fillId="0" borderId="20" xfId="0" applyNumberFormat="1" applyBorder="1">
      <alignment vertical="center"/>
    </xf>
    <xf numFmtId="178" fontId="0" fillId="0" borderId="22" xfId="0" applyNumberFormat="1" applyBorder="1">
      <alignment vertical="center"/>
    </xf>
    <xf numFmtId="178" fontId="0" fillId="0" borderId="24" xfId="0" applyNumberFormat="1" applyBorder="1">
      <alignment vertical="center"/>
    </xf>
    <xf numFmtId="178" fontId="0" fillId="0" borderId="27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179" fontId="7" fillId="0" borderId="4" xfId="1" applyNumberFormat="1" applyFont="1" applyBorder="1" applyAlignment="1">
      <alignment horizontal="center" vertical="center"/>
    </xf>
    <xf numFmtId="179" fontId="7" fillId="0" borderId="32" xfId="1" applyNumberFormat="1" applyFont="1" applyBorder="1" applyAlignment="1">
      <alignment horizontal="center" vertical="center"/>
    </xf>
    <xf numFmtId="179" fontId="7" fillId="0" borderId="1" xfId="1" applyNumberFormat="1" applyFont="1" applyBorder="1" applyAlignment="1">
      <alignment horizontal="center" vertical="center"/>
    </xf>
    <xf numFmtId="179" fontId="7" fillId="0" borderId="22" xfId="1" applyNumberFormat="1" applyFont="1" applyBorder="1" applyAlignment="1">
      <alignment horizontal="center" vertical="center"/>
    </xf>
    <xf numFmtId="179" fontId="7" fillId="0" borderId="9" xfId="1" applyNumberFormat="1" applyFont="1" applyBorder="1" applyAlignment="1">
      <alignment horizontal="center" vertical="center"/>
    </xf>
    <xf numFmtId="179" fontId="7" fillId="0" borderId="24" xfId="1" applyNumberFormat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179" fontId="7" fillId="0" borderId="14" xfId="1" applyNumberFormat="1" applyFont="1" applyBorder="1" applyAlignment="1">
      <alignment horizontal="center" vertical="center"/>
    </xf>
    <xf numFmtId="179" fontId="7" fillId="0" borderId="2" xfId="1" applyNumberFormat="1" applyFont="1" applyBorder="1" applyAlignment="1">
      <alignment horizontal="center" vertical="center"/>
    </xf>
    <xf numFmtId="179" fontId="7" fillId="0" borderId="54" xfId="1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179" fontId="7" fillId="0" borderId="26" xfId="1" applyNumberFormat="1" applyFont="1" applyBorder="1" applyAlignment="1">
      <alignment horizontal="center" vertical="center"/>
    </xf>
    <xf numFmtId="0" fontId="6" fillId="0" borderId="0" xfId="1">
      <alignment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5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0" fillId="0" borderId="27" xfId="0" quotePrefix="1" applyNumberFormat="1" applyBorder="1" applyAlignment="1">
      <alignment horizontal="center" vertical="center"/>
    </xf>
    <xf numFmtId="1" fontId="0" fillId="0" borderId="31" xfId="0" quotePrefix="1" applyNumberFormat="1" applyBorder="1" applyAlignment="1">
      <alignment horizontal="center" vertical="center"/>
    </xf>
    <xf numFmtId="1" fontId="0" fillId="0" borderId="28" xfId="0" quotePrefix="1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数量化Ⅰ!$B$47:$E$48</c:f>
              <c:multiLvlStrCache>
                <c:ptCount val="4"/>
                <c:lvl>
                  <c:pt idx="0">
                    <c:v>若年</c:v>
                  </c:pt>
                  <c:pt idx="1">
                    <c:v>熟年</c:v>
                  </c:pt>
                  <c:pt idx="2">
                    <c:v>あり</c:v>
                  </c:pt>
                  <c:pt idx="3">
                    <c:v>なし</c:v>
                  </c:pt>
                </c:lvl>
                <c:lvl>
                  <c:pt idx="0">
                    <c:v>年齢</c:v>
                  </c:pt>
                  <c:pt idx="2">
                    <c:v>関心の有無</c:v>
                  </c:pt>
                </c:lvl>
              </c:multiLvlStrCache>
            </c:multiLvlStrRef>
          </c:cat>
          <c:val>
            <c:numRef>
              <c:f>数量化Ⅰ!$B$49:$E$49</c:f>
              <c:numCache>
                <c:formatCode>0.0</c:formatCode>
                <c:ptCount val="4"/>
                <c:pt idx="0" formatCode="General">
                  <c:v>0</c:v>
                </c:pt>
                <c:pt idx="1">
                  <c:v>2.2000033149315303</c:v>
                </c:pt>
                <c:pt idx="2">
                  <c:v>5.3999945037968615</c:v>
                </c:pt>
                <c:pt idx="3">
                  <c:v>1.1999965569225399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9-4EEB-BEA7-5337CE705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105472"/>
        <c:axId val="168107008"/>
      </c:barChart>
      <c:catAx>
        <c:axId val="1681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68107008"/>
        <c:crosses val="autoZero"/>
        <c:auto val="1"/>
        <c:lblAlgn val="ctr"/>
        <c:lblOffset val="100"/>
        <c:noMultiLvlLbl val="0"/>
      </c:catAx>
      <c:valAx>
        <c:axId val="16810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6810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数量化Ⅱ!$B$31:$E$32</c:f>
              <c:multiLvlStrCache>
                <c:ptCount val="4"/>
                <c:lvl>
                  <c:pt idx="0">
                    <c:v>熟年</c:v>
                  </c:pt>
                  <c:pt idx="1">
                    <c:v>若年</c:v>
                  </c:pt>
                  <c:pt idx="2">
                    <c:v>あり</c:v>
                  </c:pt>
                  <c:pt idx="3">
                    <c:v>なし</c:v>
                  </c:pt>
                </c:lvl>
                <c:lvl>
                  <c:pt idx="0">
                    <c:v>年齢</c:v>
                  </c:pt>
                  <c:pt idx="2">
                    <c:v>関心の有無</c:v>
                  </c:pt>
                </c:lvl>
              </c:multiLvlStrCache>
            </c:multiLvlStrRef>
          </c:cat>
          <c:val>
            <c:numRef>
              <c:f>数量化Ⅱ!$B$33:$E$33</c:f>
              <c:numCache>
                <c:formatCode>0</c:formatCode>
                <c:ptCount val="4"/>
                <c:pt idx="0" formatCode="0.00">
                  <c:v>2.5955263014215677</c:v>
                </c:pt>
                <c:pt idx="1">
                  <c:v>0</c:v>
                </c:pt>
                <c:pt idx="2" formatCode="0.00">
                  <c:v>0.89879248020108204</c:v>
                </c:pt>
                <c:pt idx="3">
                  <c:v>3.3619626505093939E-2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41E4-A8A3-3727A8AE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442496"/>
        <c:axId val="168448384"/>
      </c:barChart>
      <c:catAx>
        <c:axId val="1684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68448384"/>
        <c:crosses val="autoZero"/>
        <c:auto val="1"/>
        <c:lblAlgn val="ctr"/>
        <c:lblOffset val="100"/>
        <c:noMultiLvlLbl val="0"/>
      </c:catAx>
      <c:valAx>
        <c:axId val="1684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6844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数量化Ⅲ!$E$70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66FF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数量化Ⅲ!$D$71:$D$79</c:f>
              <c:numCache>
                <c:formatCode>0.000_ </c:formatCode>
                <c:ptCount val="9"/>
                <c:pt idx="0">
                  <c:v>1.34351974532341</c:v>
                </c:pt>
                <c:pt idx="1">
                  <c:v>-1.5694571214513842</c:v>
                </c:pt>
                <c:pt idx="2">
                  <c:v>-1.5694571214513842</c:v>
                </c:pt>
                <c:pt idx="3">
                  <c:v>-0.4273303803524986</c:v>
                </c:pt>
                <c:pt idx="4">
                  <c:v>-0.4273303803524986</c:v>
                </c:pt>
                <c:pt idx="5">
                  <c:v>0.47039232188322783</c:v>
                </c:pt>
                <c:pt idx="6">
                  <c:v>0.47039232188322783</c:v>
                </c:pt>
                <c:pt idx="7">
                  <c:v>0.85463530725894998</c:v>
                </c:pt>
                <c:pt idx="8">
                  <c:v>0.85463530725894998</c:v>
                </c:pt>
              </c:numCache>
            </c:numRef>
          </c:xVal>
          <c:yVal>
            <c:numRef>
              <c:f>数量化Ⅲ!$E$71:$E$79</c:f>
              <c:numCache>
                <c:formatCode>0.000_ </c:formatCode>
                <c:ptCount val="9"/>
                <c:pt idx="0">
                  <c:v>1.2151606335167175</c:v>
                </c:pt>
                <c:pt idx="1">
                  <c:v>-1.1038469973160709</c:v>
                </c:pt>
                <c:pt idx="2">
                  <c:v>-1.7352166107751663</c:v>
                </c:pt>
                <c:pt idx="3">
                  <c:v>0.33084024206390139</c:v>
                </c:pt>
                <c:pt idx="4">
                  <c:v>-1.1038469973160709</c:v>
                </c:pt>
                <c:pt idx="5">
                  <c:v>0.52006861219136902</c:v>
                </c:pt>
                <c:pt idx="6">
                  <c:v>0.33084024206390139</c:v>
                </c:pt>
                <c:pt idx="7">
                  <c:v>0.33084024206390139</c:v>
                </c:pt>
                <c:pt idx="8">
                  <c:v>1.2151606335167175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23-4A1C-A3F0-ADFE398C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567936"/>
        <c:axId val="168569856"/>
      </c:scatterChart>
      <c:valAx>
        <c:axId val="1685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18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ｘ</a:t>
                </a:r>
              </a:p>
            </c:rich>
          </c:tx>
          <c:overlay val="0"/>
        </c:title>
        <c:numFmt formatCode="0.000_ 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68569856"/>
        <c:crosses val="autoZero"/>
        <c:crossBetween val="midCat"/>
      </c:valAx>
      <c:valAx>
        <c:axId val="16856985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8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18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ｙ</a:t>
                </a:r>
              </a:p>
            </c:rich>
          </c:tx>
          <c:layout>
            <c:manualLayout>
              <c:xMode val="edge"/>
              <c:yMode val="edge"/>
              <c:x val="0"/>
              <c:y val="0.37172645086030925"/>
            </c:manualLayout>
          </c:layout>
          <c:overlay val="0"/>
        </c:title>
        <c:numFmt formatCode="0.000_ 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68567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360017497813E-2"/>
          <c:y val="6.9444444444444461E-2"/>
          <c:w val="0.91001399825021856"/>
          <c:h val="0.8330941965587637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</c:spPr>
          </c:marker>
          <c:xVal>
            <c:numRef>
              <c:f>'数量化Ⅳ (2)'!$K$31:$K$37</c:f>
              <c:numCache>
                <c:formatCode>General</c:formatCode>
                <c:ptCount val="7"/>
                <c:pt idx="0">
                  <c:v>-0.74863199671645819</c:v>
                </c:pt>
                <c:pt idx="1">
                  <c:v>-1.3047411884817704E-2</c:v>
                </c:pt>
                <c:pt idx="2">
                  <c:v>-5.419475036975035E-3</c:v>
                </c:pt>
                <c:pt idx="3">
                  <c:v>6.2381439348156041E-3</c:v>
                </c:pt>
                <c:pt idx="4">
                  <c:v>3.448429465073282E-2</c:v>
                </c:pt>
                <c:pt idx="5">
                  <c:v>6.7967473084815738E-2</c:v>
                </c:pt>
                <c:pt idx="6">
                  <c:v>0.65840897196788672</c:v>
                </c:pt>
              </c:numCache>
            </c:numRef>
          </c:xVal>
          <c:yVal>
            <c:numRef>
              <c:f>'数量化Ⅳ (2)'!$L$31:$L$37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D-4E7A-AD01-A2F6ECCF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510592"/>
        <c:axId val="168512512"/>
      </c:scatterChart>
      <c:valAx>
        <c:axId val="1685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512512"/>
        <c:crosses val="autoZero"/>
        <c:crossBetween val="midCat"/>
      </c:valAx>
      <c:valAx>
        <c:axId val="168512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1685105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59</xdr:row>
      <xdr:rowOff>0</xdr:rowOff>
    </xdr:from>
    <xdr:to>
      <xdr:col>6</xdr:col>
      <xdr:colOff>495300</xdr:colOff>
      <xdr:row>75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26</xdr:row>
      <xdr:rowOff>128587</xdr:rowOff>
    </xdr:from>
    <xdr:to>
      <xdr:col>17</xdr:col>
      <xdr:colOff>647700</xdr:colOff>
      <xdr:row>42</xdr:row>
      <xdr:rowOff>80962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26829</xdr:colOff>
      <xdr:row>51</xdr:row>
      <xdr:rowOff>36195</xdr:rowOff>
    </xdr:from>
    <xdr:to>
      <xdr:col>15</xdr:col>
      <xdr:colOff>331629</xdr:colOff>
      <xdr:row>67</xdr:row>
      <xdr:rowOff>23653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37</xdr:row>
      <xdr:rowOff>129540</xdr:rowOff>
    </xdr:from>
    <xdr:to>
      <xdr:col>11</xdr:col>
      <xdr:colOff>297180</xdr:colOff>
      <xdr:row>54</xdr:row>
      <xdr:rowOff>22860</xdr:rowOff>
    </xdr:to>
    <xdr:grpSp>
      <xdr:nvGrpSpPr>
        <xdr:cNvPr id="26" name="グループ化 25"/>
        <xdr:cNvGrpSpPr/>
      </xdr:nvGrpSpPr>
      <xdr:grpSpPr>
        <a:xfrm>
          <a:off x="220980" y="6978015"/>
          <a:ext cx="5105400" cy="2807970"/>
          <a:chOff x="220980" y="6789420"/>
          <a:chExt cx="4640580" cy="2743200"/>
        </a:xfrm>
      </xdr:grpSpPr>
      <xdr:graphicFrame macro="">
        <xdr:nvGraphicFramePr>
          <xdr:cNvPr id="6" name="グラフ 5"/>
          <xdr:cNvGraphicFramePr/>
        </xdr:nvGraphicFramePr>
        <xdr:xfrm>
          <a:off x="220980" y="6789420"/>
          <a:ext cx="464058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8" name="直線矢印コネクタ 7"/>
          <xdr:cNvCxnSpPr/>
        </xdr:nvCxnSpPr>
        <xdr:spPr>
          <a:xfrm>
            <a:off x="1074420" y="7802880"/>
            <a:ext cx="0" cy="266700"/>
          </a:xfrm>
          <a:prstGeom prst="straightConnector1">
            <a:avLst/>
          </a:prstGeom>
          <a:ln w="12700">
            <a:solidFill>
              <a:srgbClr val="0066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2461260" y="7848600"/>
            <a:ext cx="327660" cy="243840"/>
          </a:xfrm>
          <a:prstGeom prst="straightConnector1">
            <a:avLst/>
          </a:prstGeom>
          <a:ln w="12700">
            <a:solidFill>
              <a:srgbClr val="0066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矢印コネクタ 9"/>
          <xdr:cNvCxnSpPr/>
        </xdr:nvCxnSpPr>
        <xdr:spPr>
          <a:xfrm flipH="1">
            <a:off x="3017520" y="7833360"/>
            <a:ext cx="190500" cy="266700"/>
          </a:xfrm>
          <a:prstGeom prst="straightConnector1">
            <a:avLst/>
          </a:prstGeom>
          <a:ln w="12700">
            <a:solidFill>
              <a:srgbClr val="0066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/>
          <xdr:cNvCxnSpPr/>
        </xdr:nvCxnSpPr>
        <xdr:spPr>
          <a:xfrm flipH="1" flipV="1">
            <a:off x="2926080" y="8161020"/>
            <a:ext cx="106680" cy="266700"/>
          </a:xfrm>
          <a:prstGeom prst="straightConnector1">
            <a:avLst/>
          </a:prstGeom>
          <a:ln w="12700">
            <a:solidFill>
              <a:srgbClr val="0066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矢印コネクタ 11"/>
          <xdr:cNvCxnSpPr/>
        </xdr:nvCxnSpPr>
        <xdr:spPr>
          <a:xfrm>
            <a:off x="2865120" y="7787640"/>
            <a:ext cx="0" cy="312420"/>
          </a:xfrm>
          <a:prstGeom prst="straightConnector1">
            <a:avLst/>
          </a:prstGeom>
          <a:ln w="12700">
            <a:solidFill>
              <a:srgbClr val="0066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矢印コネクタ 12"/>
          <xdr:cNvCxnSpPr/>
        </xdr:nvCxnSpPr>
        <xdr:spPr>
          <a:xfrm flipV="1">
            <a:off x="2712720" y="8138160"/>
            <a:ext cx="114300" cy="236220"/>
          </a:xfrm>
          <a:prstGeom prst="straightConnector1">
            <a:avLst/>
          </a:prstGeom>
          <a:ln w="12700">
            <a:solidFill>
              <a:srgbClr val="0066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>
            <a:off x="4389120" y="7802880"/>
            <a:ext cx="0" cy="266700"/>
          </a:xfrm>
          <a:prstGeom prst="straightConnector1">
            <a:avLst/>
          </a:prstGeom>
          <a:ln w="12700">
            <a:solidFill>
              <a:srgbClr val="0066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0.14981</cdr:x>
      <cdr:y>0.16667</cdr:y>
    </cdr:from>
    <cdr:to>
      <cdr:x>0.21814</cdr:x>
      <cdr:y>0.37222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95188" y="457203"/>
          <a:ext cx="317091" cy="563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>
              <a:latin typeface="ＭＳ Ｐゴシック" pitchFamily="50" charset="-128"/>
              <a:ea typeface="ＭＳ Ｐゴシック" pitchFamily="50" charset="-128"/>
            </a:rPr>
            <a:t>韓国</a:t>
          </a:r>
        </a:p>
      </cdr:txBody>
    </cdr:sp>
  </cdr:relSizeAnchor>
  <cdr:relSizeAnchor xmlns:cdr="http://schemas.openxmlformats.org/drawingml/2006/chartDrawing">
    <cdr:from>
      <cdr:x>0.49218</cdr:x>
      <cdr:y>0.55833</cdr:y>
    </cdr:from>
    <cdr:to>
      <cdr:x>0.56051</cdr:x>
      <cdr:y>0.76389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83981" y="1531617"/>
          <a:ext cx="317091" cy="56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" pitchFamily="50" charset="-128"/>
              <a:ea typeface="ＭＳ Ｐゴシック" pitchFamily="50" charset="-128"/>
            </a:rPr>
            <a:t>タイ</a:t>
          </a:r>
        </a:p>
      </cdr:txBody>
    </cdr:sp>
  </cdr:relSizeAnchor>
  <cdr:relSizeAnchor xmlns:cdr="http://schemas.openxmlformats.org/drawingml/2006/chartDrawing">
    <cdr:from>
      <cdr:x>0.4292</cdr:x>
      <cdr:y>0.19167</cdr:y>
    </cdr:from>
    <cdr:to>
      <cdr:x>0.49753</cdr:x>
      <cdr:y>0.39723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991731" y="525777"/>
          <a:ext cx="317091" cy="56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" pitchFamily="50" charset="-128"/>
              <a:ea typeface="ＭＳ Ｐゴシック" pitchFamily="50" charset="-128"/>
            </a:rPr>
            <a:t>米国</a:t>
          </a:r>
        </a:p>
      </cdr:txBody>
    </cdr:sp>
  </cdr:relSizeAnchor>
  <cdr:relSizeAnchor xmlns:cdr="http://schemas.openxmlformats.org/drawingml/2006/chartDrawing">
    <cdr:from>
      <cdr:x>0.54142</cdr:x>
      <cdr:y>0.01111</cdr:y>
    </cdr:from>
    <cdr:to>
      <cdr:x>0.61309</cdr:x>
      <cdr:y>0.39722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512505" y="30477"/>
          <a:ext cx="332590" cy="105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" pitchFamily="50" charset="-128"/>
              <a:ea typeface="ＭＳ Ｐゴシック" pitchFamily="50" charset="-128"/>
            </a:rPr>
            <a:t>ﾌﾗﾝｽ</a:t>
          </a:r>
        </a:p>
      </cdr:txBody>
    </cdr:sp>
  </cdr:relSizeAnchor>
  <cdr:relSizeAnchor xmlns:cdr="http://schemas.openxmlformats.org/drawingml/2006/chartDrawing">
    <cdr:from>
      <cdr:x>0.62564</cdr:x>
      <cdr:y>0.19723</cdr:y>
    </cdr:from>
    <cdr:to>
      <cdr:x>0.69397</cdr:x>
      <cdr:y>0.40278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903312" y="541029"/>
          <a:ext cx="317091" cy="563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" pitchFamily="50" charset="-128"/>
              <a:ea typeface="ＭＳ Ｐゴシック" pitchFamily="50" charset="-128"/>
            </a:rPr>
            <a:t>英国</a:t>
          </a:r>
        </a:p>
      </cdr:txBody>
    </cdr:sp>
  </cdr:relSizeAnchor>
  <cdr:relSizeAnchor xmlns:cdr="http://schemas.openxmlformats.org/drawingml/2006/chartDrawing">
    <cdr:from>
      <cdr:x>0.58182</cdr:x>
      <cdr:y>0.575</cdr:y>
    </cdr:from>
    <cdr:to>
      <cdr:x>0.65015</cdr:x>
      <cdr:y>0.78056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699972" y="1577337"/>
          <a:ext cx="317091" cy="563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" pitchFamily="50" charset="-128"/>
              <a:ea typeface="ＭＳ Ｐゴシック" pitchFamily="50" charset="-128"/>
            </a:rPr>
            <a:t>日本</a:t>
          </a:r>
        </a:p>
      </cdr:txBody>
    </cdr:sp>
  </cdr:relSizeAnchor>
  <cdr:relSizeAnchor xmlns:cdr="http://schemas.openxmlformats.org/drawingml/2006/chartDrawing">
    <cdr:from>
      <cdr:x>0.86371</cdr:x>
      <cdr:y>0.16389</cdr:y>
    </cdr:from>
    <cdr:to>
      <cdr:x>0.92447</cdr:x>
      <cdr:y>0.36944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008120" y="449583"/>
          <a:ext cx="281939" cy="563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" pitchFamily="50" charset="-128"/>
              <a:ea typeface="ＭＳ Ｐゴシック" pitchFamily="50" charset="-128"/>
            </a:rPr>
            <a:t>中国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I62" sqref="I62"/>
    </sheetView>
  </sheetViews>
  <sheetFormatPr defaultRowHeight="13.5" x14ac:dyDescent="0.15"/>
  <cols>
    <col min="2" max="2" width="10.25" customWidth="1"/>
    <col min="3" max="4" width="11.125" bestFit="1" customWidth="1"/>
    <col min="5" max="5" width="9.875" bestFit="1" customWidth="1"/>
    <col min="7" max="7" width="9" customWidth="1"/>
  </cols>
  <sheetData>
    <row r="1" spans="1:6" ht="14.25" thickBot="1" x14ac:dyDescent="0.2"/>
    <row r="2" spans="1:6" ht="27.75" thickBot="1" x14ac:dyDescent="0.2">
      <c r="A2" s="9" t="s">
        <v>0</v>
      </c>
      <c r="B2" s="6" t="s">
        <v>8</v>
      </c>
      <c r="C2" s="4" t="s">
        <v>9</v>
      </c>
      <c r="D2" s="5" t="s">
        <v>16</v>
      </c>
    </row>
    <row r="3" spans="1:6" x14ac:dyDescent="0.15">
      <c r="A3" s="10" t="s">
        <v>1</v>
      </c>
      <c r="B3" s="13">
        <v>2</v>
      </c>
      <c r="C3" s="14">
        <v>1</v>
      </c>
      <c r="D3" s="15">
        <v>8</v>
      </c>
    </row>
    <row r="4" spans="1:6" x14ac:dyDescent="0.15">
      <c r="A4" s="11" t="s">
        <v>2</v>
      </c>
      <c r="B4" s="16">
        <v>1</v>
      </c>
      <c r="C4" s="1">
        <v>2</v>
      </c>
      <c r="D4" s="17">
        <v>1</v>
      </c>
    </row>
    <row r="5" spans="1:6" x14ac:dyDescent="0.15">
      <c r="A5" s="11" t="s">
        <v>3</v>
      </c>
      <c r="B5" s="16">
        <v>2</v>
      </c>
      <c r="C5" s="1">
        <v>1</v>
      </c>
      <c r="D5" s="17">
        <v>7</v>
      </c>
    </row>
    <row r="6" spans="1:6" x14ac:dyDescent="0.15">
      <c r="A6" s="11" t="s">
        <v>4</v>
      </c>
      <c r="B6" s="16">
        <v>1</v>
      </c>
      <c r="C6" s="1">
        <v>1</v>
      </c>
      <c r="D6" s="17">
        <v>5</v>
      </c>
    </row>
    <row r="7" spans="1:6" x14ac:dyDescent="0.15">
      <c r="A7" s="11" t="s">
        <v>5</v>
      </c>
      <c r="B7" s="16">
        <v>2</v>
      </c>
      <c r="C7" s="1">
        <v>2</v>
      </c>
      <c r="D7" s="17">
        <v>5</v>
      </c>
    </row>
    <row r="8" spans="1:6" x14ac:dyDescent="0.15">
      <c r="A8" s="11" t="s">
        <v>6</v>
      </c>
      <c r="B8" s="16">
        <v>2</v>
      </c>
      <c r="C8" s="1">
        <v>2</v>
      </c>
      <c r="D8" s="17">
        <v>3</v>
      </c>
    </row>
    <row r="9" spans="1:6" ht="14.25" thickBot="1" x14ac:dyDescent="0.2">
      <c r="A9" s="12" t="s">
        <v>7</v>
      </c>
      <c r="B9" s="18">
        <v>1</v>
      </c>
      <c r="C9" s="3">
        <v>1</v>
      </c>
      <c r="D9" s="19">
        <v>6</v>
      </c>
    </row>
    <row r="11" spans="1:6" ht="14.25" thickBot="1" x14ac:dyDescent="0.2"/>
    <row r="12" spans="1:6" x14ac:dyDescent="0.15">
      <c r="A12" s="127" t="s">
        <v>0</v>
      </c>
      <c r="B12" s="129" t="s">
        <v>8</v>
      </c>
      <c r="C12" s="130"/>
      <c r="D12" s="131" t="s">
        <v>9</v>
      </c>
      <c r="E12" s="130"/>
      <c r="F12" s="132" t="s">
        <v>17</v>
      </c>
    </row>
    <row r="13" spans="1:6" ht="14.25" thickBot="1" x14ac:dyDescent="0.2">
      <c r="A13" s="128"/>
      <c r="B13" s="20" t="s">
        <v>14</v>
      </c>
      <c r="C13" s="3" t="s">
        <v>15</v>
      </c>
      <c r="D13" s="3" t="s">
        <v>10</v>
      </c>
      <c r="E13" s="3" t="s">
        <v>11</v>
      </c>
      <c r="F13" s="133"/>
    </row>
    <row r="14" spans="1:6" x14ac:dyDescent="0.15">
      <c r="A14" s="22" t="s">
        <v>1</v>
      </c>
      <c r="B14" s="21"/>
      <c r="C14" s="14">
        <v>1</v>
      </c>
      <c r="D14" s="14">
        <v>1</v>
      </c>
      <c r="E14" s="14"/>
      <c r="F14" s="15">
        <v>8</v>
      </c>
    </row>
    <row r="15" spans="1:6" x14ac:dyDescent="0.15">
      <c r="A15" s="11" t="s">
        <v>2</v>
      </c>
      <c r="B15" s="8">
        <v>1</v>
      </c>
      <c r="C15" s="1"/>
      <c r="D15" s="1"/>
      <c r="E15" s="1">
        <v>1</v>
      </c>
      <c r="F15" s="17">
        <v>1</v>
      </c>
    </row>
    <row r="16" spans="1:6" x14ac:dyDescent="0.15">
      <c r="A16" s="11" t="s">
        <v>3</v>
      </c>
      <c r="B16" s="8"/>
      <c r="C16" s="1">
        <v>1</v>
      </c>
      <c r="D16" s="1">
        <v>1</v>
      </c>
      <c r="E16" s="1"/>
      <c r="F16" s="17">
        <v>7</v>
      </c>
    </row>
    <row r="17" spans="1:7" x14ac:dyDescent="0.15">
      <c r="A17" s="11" t="s">
        <v>4</v>
      </c>
      <c r="B17" s="8">
        <v>1</v>
      </c>
      <c r="C17" s="1"/>
      <c r="D17" s="1">
        <v>1</v>
      </c>
      <c r="E17" s="1"/>
      <c r="F17" s="17">
        <v>5</v>
      </c>
    </row>
    <row r="18" spans="1:7" x14ac:dyDescent="0.15">
      <c r="A18" s="11" t="s">
        <v>5</v>
      </c>
      <c r="B18" s="8"/>
      <c r="C18" s="1">
        <v>1</v>
      </c>
      <c r="D18" s="1"/>
      <c r="E18" s="1">
        <v>1</v>
      </c>
      <c r="F18" s="17">
        <v>5</v>
      </c>
    </row>
    <row r="19" spans="1:7" x14ac:dyDescent="0.15">
      <c r="A19" s="11" t="s">
        <v>6</v>
      </c>
      <c r="B19" s="8"/>
      <c r="C19" s="1">
        <v>1</v>
      </c>
      <c r="D19" s="1"/>
      <c r="E19" s="1">
        <v>1</v>
      </c>
      <c r="F19" s="17">
        <v>3</v>
      </c>
    </row>
    <row r="20" spans="1:7" ht="14.25" thickBot="1" x14ac:dyDescent="0.2">
      <c r="A20" s="12" t="s">
        <v>7</v>
      </c>
      <c r="B20" s="20">
        <v>1</v>
      </c>
      <c r="C20" s="3"/>
      <c r="D20" s="3">
        <v>1</v>
      </c>
      <c r="E20" s="3"/>
      <c r="F20" s="19">
        <v>6</v>
      </c>
    </row>
    <row r="22" spans="1:7" ht="14.25" thickBot="1" x14ac:dyDescent="0.2"/>
    <row r="23" spans="1:7" x14ac:dyDescent="0.15">
      <c r="A23" s="127" t="s">
        <v>0</v>
      </c>
      <c r="B23" s="135" t="s">
        <v>8</v>
      </c>
      <c r="C23" s="130"/>
      <c r="D23" s="131" t="s">
        <v>9</v>
      </c>
      <c r="E23" s="130"/>
      <c r="F23" s="136" t="s">
        <v>12</v>
      </c>
      <c r="G23" s="132" t="s">
        <v>17</v>
      </c>
    </row>
    <row r="24" spans="1:7" x14ac:dyDescent="0.15">
      <c r="A24" s="134"/>
      <c r="B24" s="8" t="s">
        <v>14</v>
      </c>
      <c r="C24" s="28" t="s">
        <v>15</v>
      </c>
      <c r="D24" s="28" t="s">
        <v>10</v>
      </c>
      <c r="E24" s="28" t="s">
        <v>11</v>
      </c>
      <c r="F24" s="137"/>
      <c r="G24" s="139"/>
    </row>
    <row r="25" spans="1:7" ht="14.25" thickBot="1" x14ac:dyDescent="0.2">
      <c r="A25" s="128"/>
      <c r="B25" s="31">
        <v>0</v>
      </c>
      <c r="C25" s="33">
        <v>1</v>
      </c>
      <c r="D25" s="33">
        <v>2</v>
      </c>
      <c r="E25" s="33">
        <v>3</v>
      </c>
      <c r="F25" s="138"/>
      <c r="G25" s="133"/>
    </row>
    <row r="26" spans="1:7" x14ac:dyDescent="0.15">
      <c r="A26" s="10" t="s">
        <v>1</v>
      </c>
      <c r="B26" s="7"/>
      <c r="C26" s="2">
        <v>1</v>
      </c>
      <c r="D26" s="2">
        <v>1</v>
      </c>
      <c r="E26" s="2"/>
      <c r="F26" s="34">
        <f>C26*C25+D26*D25</f>
        <v>3</v>
      </c>
      <c r="G26" s="26">
        <v>8</v>
      </c>
    </row>
    <row r="27" spans="1:7" x14ac:dyDescent="0.15">
      <c r="A27" s="11" t="s">
        <v>2</v>
      </c>
      <c r="B27" s="8">
        <v>1</v>
      </c>
      <c r="C27" s="1"/>
      <c r="D27" s="1"/>
      <c r="E27" s="1">
        <v>1</v>
      </c>
      <c r="F27" s="35">
        <f>E27*E25+B27*B25</f>
        <v>3</v>
      </c>
      <c r="G27" s="17">
        <v>1</v>
      </c>
    </row>
    <row r="28" spans="1:7" x14ac:dyDescent="0.15">
      <c r="A28" s="11" t="s">
        <v>3</v>
      </c>
      <c r="B28" s="8"/>
      <c r="C28" s="1">
        <v>1</v>
      </c>
      <c r="D28" s="1">
        <v>1</v>
      </c>
      <c r="E28" s="1"/>
      <c r="F28" s="35">
        <f>C28*C25+D28*D25</f>
        <v>3</v>
      </c>
      <c r="G28" s="17">
        <v>7</v>
      </c>
    </row>
    <row r="29" spans="1:7" x14ac:dyDescent="0.15">
      <c r="A29" s="11" t="s">
        <v>4</v>
      </c>
      <c r="B29" s="8">
        <v>1</v>
      </c>
      <c r="C29" s="1"/>
      <c r="D29" s="1">
        <v>1</v>
      </c>
      <c r="E29" s="1"/>
      <c r="F29" s="35">
        <f>B29*B25+D29*D25</f>
        <v>2</v>
      </c>
      <c r="G29" s="17">
        <v>5</v>
      </c>
    </row>
    <row r="30" spans="1:7" x14ac:dyDescent="0.15">
      <c r="A30" s="11" t="s">
        <v>5</v>
      </c>
      <c r="B30" s="8"/>
      <c r="C30" s="1">
        <v>1</v>
      </c>
      <c r="D30" s="1"/>
      <c r="E30" s="1">
        <v>1</v>
      </c>
      <c r="F30" s="35">
        <f>E30*E25+C30*C25</f>
        <v>4</v>
      </c>
      <c r="G30" s="17">
        <v>5</v>
      </c>
    </row>
    <row r="31" spans="1:7" x14ac:dyDescent="0.15">
      <c r="A31" s="11" t="s">
        <v>6</v>
      </c>
      <c r="B31" s="8"/>
      <c r="C31" s="1">
        <v>1</v>
      </c>
      <c r="D31" s="1"/>
      <c r="E31" s="1">
        <v>1</v>
      </c>
      <c r="F31" s="35">
        <f>E31+E25+C31*C25</f>
        <v>5</v>
      </c>
      <c r="G31" s="17">
        <v>3</v>
      </c>
    </row>
    <row r="32" spans="1:7" ht="14.25" thickBot="1" x14ac:dyDescent="0.2">
      <c r="A32" s="12" t="s">
        <v>7</v>
      </c>
      <c r="B32" s="20">
        <v>1</v>
      </c>
      <c r="C32" s="3"/>
      <c r="D32" s="3">
        <v>1</v>
      </c>
      <c r="E32" s="3"/>
      <c r="F32" s="33">
        <f>B32*B25+D32*D25</f>
        <v>2</v>
      </c>
      <c r="G32" s="19">
        <v>6</v>
      </c>
    </row>
    <row r="33" spans="1:7" x14ac:dyDescent="0.15">
      <c r="F33" t="s">
        <v>13</v>
      </c>
      <c r="G33" s="32">
        <f>(G26-F26)^2+(G27-F27)^2+(G28-F28)^2+(G29-F29)^2+(G30-F30)^2+(G31-F31)^2+(G32-F32)^2</f>
        <v>75</v>
      </c>
    </row>
    <row r="35" spans="1:7" ht="14.25" thickBot="1" x14ac:dyDescent="0.2"/>
    <row r="36" spans="1:7" x14ac:dyDescent="0.15">
      <c r="A36" s="127" t="s">
        <v>0</v>
      </c>
      <c r="B36" s="135" t="s">
        <v>8</v>
      </c>
      <c r="C36" s="130"/>
      <c r="D36" s="131" t="s">
        <v>9</v>
      </c>
      <c r="E36" s="130"/>
      <c r="F36" s="136" t="s">
        <v>12</v>
      </c>
      <c r="G36" s="132" t="s">
        <v>17</v>
      </c>
    </row>
    <row r="37" spans="1:7" x14ac:dyDescent="0.15">
      <c r="A37" s="134"/>
      <c r="B37" s="8" t="s">
        <v>14</v>
      </c>
      <c r="C37" s="28" t="s">
        <v>15</v>
      </c>
      <c r="D37" s="28" t="s">
        <v>10</v>
      </c>
      <c r="E37" s="28" t="s">
        <v>11</v>
      </c>
      <c r="F37" s="137"/>
      <c r="G37" s="139"/>
    </row>
    <row r="38" spans="1:7" ht="17.25" thickBot="1" x14ac:dyDescent="0.2">
      <c r="A38" s="128"/>
      <c r="B38" s="36" t="s">
        <v>18</v>
      </c>
      <c r="C38" s="37" t="s">
        <v>19</v>
      </c>
      <c r="D38" s="37" t="s">
        <v>20</v>
      </c>
      <c r="E38" s="37" t="s">
        <v>21</v>
      </c>
      <c r="F38" s="138"/>
      <c r="G38" s="133"/>
    </row>
    <row r="39" spans="1:7" ht="16.5" x14ac:dyDescent="0.15">
      <c r="A39" s="10" t="s">
        <v>1</v>
      </c>
      <c r="B39" s="7"/>
      <c r="C39" s="2">
        <v>1</v>
      </c>
      <c r="D39" s="2">
        <v>1</v>
      </c>
      <c r="E39" s="2"/>
      <c r="F39" s="38" t="s">
        <v>22</v>
      </c>
      <c r="G39" s="26">
        <v>8</v>
      </c>
    </row>
    <row r="40" spans="1:7" ht="16.5" x14ac:dyDescent="0.15">
      <c r="A40" s="11" t="s">
        <v>2</v>
      </c>
      <c r="B40" s="8">
        <v>1</v>
      </c>
      <c r="C40" s="1"/>
      <c r="D40" s="1"/>
      <c r="E40" s="1">
        <v>1</v>
      </c>
      <c r="F40" s="38" t="s">
        <v>23</v>
      </c>
      <c r="G40" s="17">
        <v>1</v>
      </c>
    </row>
    <row r="41" spans="1:7" ht="16.5" x14ac:dyDescent="0.15">
      <c r="A41" s="11" t="s">
        <v>3</v>
      </c>
      <c r="B41" s="8"/>
      <c r="C41" s="1">
        <v>1</v>
      </c>
      <c r="D41" s="1">
        <v>1</v>
      </c>
      <c r="E41" s="1"/>
      <c r="F41" s="38" t="s">
        <v>24</v>
      </c>
      <c r="G41" s="17">
        <v>7</v>
      </c>
    </row>
    <row r="42" spans="1:7" ht="16.5" x14ac:dyDescent="0.15">
      <c r="A42" s="11" t="s">
        <v>4</v>
      </c>
      <c r="B42" s="8">
        <v>1</v>
      </c>
      <c r="C42" s="1"/>
      <c r="D42" s="1">
        <v>1</v>
      </c>
      <c r="E42" s="1"/>
      <c r="F42" s="38" t="s">
        <v>25</v>
      </c>
      <c r="G42" s="17">
        <v>5</v>
      </c>
    </row>
    <row r="43" spans="1:7" ht="16.5" x14ac:dyDescent="0.15">
      <c r="A43" s="11" t="s">
        <v>5</v>
      </c>
      <c r="B43" s="8"/>
      <c r="C43" s="1">
        <v>1</v>
      </c>
      <c r="D43" s="1"/>
      <c r="E43" s="1">
        <v>1</v>
      </c>
      <c r="F43" s="38" t="s">
        <v>26</v>
      </c>
      <c r="G43" s="17">
        <v>5</v>
      </c>
    </row>
    <row r="44" spans="1:7" ht="16.5" x14ac:dyDescent="0.15">
      <c r="A44" s="11" t="s">
        <v>6</v>
      </c>
      <c r="B44" s="8"/>
      <c r="C44" s="1">
        <v>1</v>
      </c>
      <c r="D44" s="1"/>
      <c r="E44" s="1">
        <v>1</v>
      </c>
      <c r="F44" s="38" t="s">
        <v>26</v>
      </c>
      <c r="G44" s="17">
        <v>3</v>
      </c>
    </row>
    <row r="45" spans="1:7" ht="17.25" thickBot="1" x14ac:dyDescent="0.2">
      <c r="A45" s="12" t="s">
        <v>7</v>
      </c>
      <c r="B45" s="20">
        <v>1</v>
      </c>
      <c r="C45" s="3"/>
      <c r="D45" s="3">
        <v>1</v>
      </c>
      <c r="E45" s="3"/>
      <c r="F45" s="37" t="s">
        <v>25</v>
      </c>
      <c r="G45" s="19">
        <v>6</v>
      </c>
    </row>
    <row r="46" spans="1:7" ht="14.25" thickBot="1" x14ac:dyDescent="0.2">
      <c r="G46" s="32"/>
    </row>
    <row r="47" spans="1:7" x14ac:dyDescent="0.15">
      <c r="A47" s="127" t="s">
        <v>0</v>
      </c>
      <c r="B47" s="135" t="s">
        <v>8</v>
      </c>
      <c r="C47" s="130"/>
      <c r="D47" s="131" t="s">
        <v>9</v>
      </c>
      <c r="E47" s="130"/>
      <c r="F47" s="136" t="s">
        <v>12</v>
      </c>
      <c r="G47" s="132" t="s">
        <v>17</v>
      </c>
    </row>
    <row r="48" spans="1:7" ht="14.25" thickBot="1" x14ac:dyDescent="0.2">
      <c r="A48" s="134"/>
      <c r="B48" s="39" t="s">
        <v>14</v>
      </c>
      <c r="C48" s="28" t="s">
        <v>15</v>
      </c>
      <c r="D48" s="28" t="s">
        <v>10</v>
      </c>
      <c r="E48" s="28" t="s">
        <v>11</v>
      </c>
      <c r="F48" s="137"/>
      <c r="G48" s="139"/>
    </row>
    <row r="49" spans="1:7" ht="14.25" thickBot="1" x14ac:dyDescent="0.2">
      <c r="A49" s="140"/>
      <c r="B49" s="40">
        <v>0</v>
      </c>
      <c r="C49" s="43">
        <v>2.2000033149315303</v>
      </c>
      <c r="D49" s="41">
        <v>5.3999945037968615</v>
      </c>
      <c r="E49" s="42">
        <v>1.1999965569225399</v>
      </c>
      <c r="F49" s="138"/>
      <c r="G49" s="133"/>
    </row>
    <row r="50" spans="1:7" x14ac:dyDescent="0.15">
      <c r="A50" s="10" t="s">
        <v>1</v>
      </c>
      <c r="B50" s="7"/>
      <c r="C50" s="2">
        <v>1</v>
      </c>
      <c r="D50" s="2">
        <v>1</v>
      </c>
      <c r="E50" s="2"/>
      <c r="F50" s="25">
        <f>C50*C49+D50*D49</f>
        <v>7.5999978187283919</v>
      </c>
      <c r="G50" s="26">
        <v>8</v>
      </c>
    </row>
    <row r="51" spans="1:7" x14ac:dyDescent="0.15">
      <c r="A51" s="11" t="s">
        <v>2</v>
      </c>
      <c r="B51" s="8">
        <v>1</v>
      </c>
      <c r="C51" s="1"/>
      <c r="D51" s="1"/>
      <c r="E51" s="1">
        <v>1</v>
      </c>
      <c r="F51" s="23">
        <f>E51*E49+B51*B49</f>
        <v>1.1999965569225399</v>
      </c>
      <c r="G51" s="17">
        <v>1</v>
      </c>
    </row>
    <row r="52" spans="1:7" x14ac:dyDescent="0.15">
      <c r="A52" s="11" t="s">
        <v>3</v>
      </c>
      <c r="B52" s="8"/>
      <c r="C52" s="1">
        <v>1</v>
      </c>
      <c r="D52" s="1">
        <v>1</v>
      </c>
      <c r="E52" s="1"/>
      <c r="F52" s="23">
        <f>C52*C49+D52*D49</f>
        <v>7.5999978187283919</v>
      </c>
      <c r="G52" s="17">
        <v>7</v>
      </c>
    </row>
    <row r="53" spans="1:7" x14ac:dyDescent="0.15">
      <c r="A53" s="11" t="s">
        <v>4</v>
      </c>
      <c r="B53" s="8">
        <v>1</v>
      </c>
      <c r="C53" s="1"/>
      <c r="D53" s="1">
        <v>1</v>
      </c>
      <c r="E53" s="1"/>
      <c r="F53" s="23">
        <f>B53*B49+D53*D49</f>
        <v>5.3999945037968615</v>
      </c>
      <c r="G53" s="17">
        <v>5</v>
      </c>
    </row>
    <row r="54" spans="1:7" x14ac:dyDescent="0.15">
      <c r="A54" s="11" t="s">
        <v>5</v>
      </c>
      <c r="B54" s="8"/>
      <c r="C54" s="1">
        <v>1</v>
      </c>
      <c r="D54" s="1"/>
      <c r="E54" s="1">
        <v>1</v>
      </c>
      <c r="F54" s="23">
        <f>E54*E49+C54*C49</f>
        <v>3.39999987185407</v>
      </c>
      <c r="G54" s="17">
        <v>5</v>
      </c>
    </row>
    <row r="55" spans="1:7" x14ac:dyDescent="0.15">
      <c r="A55" s="11" t="s">
        <v>6</v>
      </c>
      <c r="B55" s="8"/>
      <c r="C55" s="1">
        <v>1</v>
      </c>
      <c r="D55" s="1"/>
      <c r="E55" s="1">
        <v>1</v>
      </c>
      <c r="F55" s="23">
        <f>E55+E49+C55*C49</f>
        <v>4.39999987185407</v>
      </c>
      <c r="G55" s="17">
        <v>3</v>
      </c>
    </row>
    <row r="56" spans="1:7" ht="14.25" thickBot="1" x14ac:dyDescent="0.2">
      <c r="A56" s="12" t="s">
        <v>7</v>
      </c>
      <c r="B56" s="20">
        <v>1</v>
      </c>
      <c r="C56" s="3"/>
      <c r="D56" s="3">
        <v>1</v>
      </c>
      <c r="E56" s="3"/>
      <c r="F56" s="24">
        <f>B56*B49+D56*D49</f>
        <v>5.3999945037968615</v>
      </c>
      <c r="G56" s="29">
        <v>6</v>
      </c>
    </row>
    <row r="57" spans="1:7" ht="14.25" thickBot="1" x14ac:dyDescent="0.2">
      <c r="F57" t="s">
        <v>13</v>
      </c>
      <c r="G57" s="30">
        <f>(G50-F50)^2+(G51-F51)^2+(G52-F52)^2+(G53-F53)^2+(G54-F54)^2+(G55-F55)^2+(G56-F56)^2</f>
        <v>5.6000000000818204</v>
      </c>
    </row>
  </sheetData>
  <mergeCells count="19">
    <mergeCell ref="A47:A49"/>
    <mergeCell ref="B47:C47"/>
    <mergeCell ref="D47:E47"/>
    <mergeCell ref="F47:F49"/>
    <mergeCell ref="G47:G49"/>
    <mergeCell ref="G23:G25"/>
    <mergeCell ref="A36:A38"/>
    <mergeCell ref="B36:C36"/>
    <mergeCell ref="D36:E36"/>
    <mergeCell ref="F36:F38"/>
    <mergeCell ref="G36:G38"/>
    <mergeCell ref="A12:A13"/>
    <mergeCell ref="B12:C12"/>
    <mergeCell ref="D12:E12"/>
    <mergeCell ref="F12:F13"/>
    <mergeCell ref="A23:A25"/>
    <mergeCell ref="B23:C23"/>
    <mergeCell ref="D23:E23"/>
    <mergeCell ref="F23:F2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31" sqref="A31:K46"/>
    </sheetView>
  </sheetViews>
  <sheetFormatPr defaultRowHeight="13.5" x14ac:dyDescent="0.15"/>
  <cols>
    <col min="7" max="7" width="8.5" style="55" customWidth="1"/>
    <col min="8" max="8" width="9" style="55"/>
    <col min="9" max="9" width="4.5" style="55" customWidth="1"/>
  </cols>
  <sheetData>
    <row r="1" spans="1:11" ht="14.25" thickBot="1" x14ac:dyDescent="0.2">
      <c r="A1" s="9" t="s">
        <v>0</v>
      </c>
      <c r="B1" s="6" t="s">
        <v>29</v>
      </c>
      <c r="C1" s="6" t="s">
        <v>30</v>
      </c>
      <c r="D1" s="44" t="s">
        <v>31</v>
      </c>
    </row>
    <row r="2" spans="1:11" x14ac:dyDescent="0.15">
      <c r="A2" s="10" t="s">
        <v>1</v>
      </c>
      <c r="B2" s="21">
        <v>1</v>
      </c>
      <c r="C2" s="14">
        <v>2</v>
      </c>
      <c r="D2" s="15">
        <v>1</v>
      </c>
    </row>
    <row r="3" spans="1:11" x14ac:dyDescent="0.15">
      <c r="A3" s="11" t="s">
        <v>2</v>
      </c>
      <c r="B3" s="8">
        <v>1</v>
      </c>
      <c r="C3" s="1">
        <v>1</v>
      </c>
      <c r="D3" s="17">
        <v>1</v>
      </c>
    </row>
    <row r="4" spans="1:11" x14ac:dyDescent="0.15">
      <c r="A4" s="11" t="s">
        <v>3</v>
      </c>
      <c r="B4" s="8">
        <v>2</v>
      </c>
      <c r="C4" s="1">
        <v>1</v>
      </c>
      <c r="D4" s="17">
        <v>1</v>
      </c>
    </row>
    <row r="5" spans="1:11" x14ac:dyDescent="0.15">
      <c r="A5" s="11" t="s">
        <v>4</v>
      </c>
      <c r="B5" s="8">
        <v>1</v>
      </c>
      <c r="C5" s="1">
        <v>2</v>
      </c>
      <c r="D5" s="17">
        <v>1</v>
      </c>
    </row>
    <row r="6" spans="1:11" x14ac:dyDescent="0.15">
      <c r="A6" s="11" t="s">
        <v>5</v>
      </c>
      <c r="B6" s="8">
        <v>1</v>
      </c>
      <c r="C6" s="1">
        <v>2</v>
      </c>
      <c r="D6" s="17">
        <v>1</v>
      </c>
    </row>
    <row r="7" spans="1:11" x14ac:dyDescent="0.15">
      <c r="A7" s="11" t="s">
        <v>6</v>
      </c>
      <c r="B7" s="8">
        <v>2</v>
      </c>
      <c r="C7" s="1">
        <v>1</v>
      </c>
      <c r="D7" s="17">
        <v>2</v>
      </c>
    </row>
    <row r="8" spans="1:11" x14ac:dyDescent="0.15">
      <c r="A8" s="11" t="s">
        <v>7</v>
      </c>
      <c r="B8" s="8">
        <v>2</v>
      </c>
      <c r="C8" s="1">
        <v>1</v>
      </c>
      <c r="D8" s="17">
        <v>2</v>
      </c>
    </row>
    <row r="9" spans="1:11" x14ac:dyDescent="0.15">
      <c r="A9" s="47" t="s">
        <v>27</v>
      </c>
      <c r="B9" s="7">
        <v>1</v>
      </c>
      <c r="C9" s="2">
        <v>2</v>
      </c>
      <c r="D9" s="26">
        <v>2</v>
      </c>
    </row>
    <row r="10" spans="1:11" ht="14.25" thickBot="1" x14ac:dyDescent="0.2">
      <c r="A10" s="48" t="s">
        <v>28</v>
      </c>
      <c r="B10" s="20">
        <v>2</v>
      </c>
      <c r="C10" s="3">
        <v>1</v>
      </c>
      <c r="D10" s="19">
        <v>2</v>
      </c>
    </row>
    <row r="12" spans="1:11" ht="14.25" thickBot="1" x14ac:dyDescent="0.2"/>
    <row r="13" spans="1:11" ht="27.75" customHeight="1" x14ac:dyDescent="0.15">
      <c r="A13" s="50"/>
      <c r="B13" s="129" t="s">
        <v>8</v>
      </c>
      <c r="C13" s="130"/>
      <c r="D13" s="131" t="s">
        <v>9</v>
      </c>
      <c r="E13" s="129"/>
      <c r="F13" s="132" t="s">
        <v>38</v>
      </c>
      <c r="G13" s="145" t="s">
        <v>40</v>
      </c>
      <c r="H13" s="148" t="s">
        <v>39</v>
      </c>
      <c r="I13" s="49"/>
      <c r="J13" s="151" t="s">
        <v>32</v>
      </c>
      <c r="K13" s="152"/>
    </row>
    <row r="14" spans="1:11" x14ac:dyDescent="0.15">
      <c r="A14" s="27"/>
      <c r="B14" s="39" t="s">
        <v>42</v>
      </c>
      <c r="C14" s="28" t="s">
        <v>43</v>
      </c>
      <c r="D14" s="28" t="s">
        <v>10</v>
      </c>
      <c r="E14" s="51" t="s">
        <v>11</v>
      </c>
      <c r="F14" s="144"/>
      <c r="G14" s="146"/>
      <c r="H14" s="149"/>
      <c r="I14" s="49"/>
      <c r="J14" s="52" t="s">
        <v>33</v>
      </c>
      <c r="K14" s="53" t="s">
        <v>34</v>
      </c>
    </row>
    <row r="15" spans="1:11" ht="14.25" thickBot="1" x14ac:dyDescent="0.2">
      <c r="A15" s="27"/>
      <c r="B15" s="64">
        <v>0</v>
      </c>
      <c r="C15" s="57">
        <v>0</v>
      </c>
      <c r="D15" s="57">
        <v>0</v>
      </c>
      <c r="E15" s="59">
        <v>3.3619626505093939E-2</v>
      </c>
      <c r="F15" s="144"/>
      <c r="G15" s="147"/>
      <c r="H15" s="150"/>
      <c r="I15" s="56"/>
      <c r="J15" s="46"/>
      <c r="K15" s="54"/>
    </row>
    <row r="16" spans="1:11" x14ac:dyDescent="0.15">
      <c r="A16" s="22" t="s">
        <v>1</v>
      </c>
      <c r="B16" s="21">
        <v>1</v>
      </c>
      <c r="C16" s="14"/>
      <c r="D16" s="14"/>
      <c r="E16" s="14">
        <v>1</v>
      </c>
      <c r="F16" s="72">
        <f>E16*E15+B16*B15</f>
        <v>3.3619626505093939E-2</v>
      </c>
      <c r="G16" s="141">
        <f>AVERAGE(F16:F20)</f>
        <v>2.0171775903056362E-2</v>
      </c>
      <c r="H16" s="68">
        <f>F16-$B$26</f>
        <v>1.8677570280607743E-2</v>
      </c>
      <c r="I16" s="49"/>
      <c r="J16" s="22">
        <v>1</v>
      </c>
      <c r="K16" s="22"/>
    </row>
    <row r="17" spans="1:11" x14ac:dyDescent="0.15">
      <c r="A17" s="11" t="s">
        <v>2</v>
      </c>
      <c r="B17" s="8">
        <v>1</v>
      </c>
      <c r="C17" s="1"/>
      <c r="D17" s="1">
        <v>1</v>
      </c>
      <c r="E17" s="1"/>
      <c r="F17" s="73">
        <f>B15*B17+D15*D17</f>
        <v>0</v>
      </c>
      <c r="G17" s="142"/>
      <c r="H17" s="69">
        <f t="shared" ref="H17:H24" si="0">F17-$B$26</f>
        <v>-1.4942056224486196E-2</v>
      </c>
      <c r="I17" s="49"/>
      <c r="J17" s="11">
        <v>1</v>
      </c>
      <c r="K17" s="11"/>
    </row>
    <row r="18" spans="1:11" x14ac:dyDescent="0.15">
      <c r="A18" s="11" t="s">
        <v>3</v>
      </c>
      <c r="B18" s="8"/>
      <c r="C18" s="1">
        <v>1</v>
      </c>
      <c r="D18" s="1">
        <v>1</v>
      </c>
      <c r="E18" s="1"/>
      <c r="F18" s="73">
        <f>C15*C18+D15*D18</f>
        <v>0</v>
      </c>
      <c r="G18" s="142"/>
      <c r="H18" s="69">
        <f t="shared" si="0"/>
        <v>-1.4942056224486196E-2</v>
      </c>
      <c r="I18" s="49"/>
      <c r="J18" s="11">
        <v>1</v>
      </c>
      <c r="K18" s="11"/>
    </row>
    <row r="19" spans="1:11" x14ac:dyDescent="0.15">
      <c r="A19" s="11" t="s">
        <v>4</v>
      </c>
      <c r="B19" s="8">
        <v>1</v>
      </c>
      <c r="C19" s="1"/>
      <c r="D19" s="1"/>
      <c r="E19" s="1">
        <v>1</v>
      </c>
      <c r="F19" s="73">
        <f>E19*E15+B19*B15</f>
        <v>3.3619626505093939E-2</v>
      </c>
      <c r="G19" s="142"/>
      <c r="H19" s="69">
        <f t="shared" si="0"/>
        <v>1.8677570280607743E-2</v>
      </c>
      <c r="I19" s="49"/>
      <c r="J19" s="11">
        <v>1</v>
      </c>
      <c r="K19" s="11"/>
    </row>
    <row r="20" spans="1:11" ht="14.25" thickBot="1" x14ac:dyDescent="0.2">
      <c r="A20" s="12" t="s">
        <v>5</v>
      </c>
      <c r="B20" s="20">
        <v>1</v>
      </c>
      <c r="C20" s="3"/>
      <c r="D20" s="3"/>
      <c r="E20" s="3">
        <v>1</v>
      </c>
      <c r="F20" s="74">
        <f>E20*E15+B20*B15</f>
        <v>3.3619626505093939E-2</v>
      </c>
      <c r="G20" s="143"/>
      <c r="H20" s="70">
        <f t="shared" si="0"/>
        <v>1.8677570280607743E-2</v>
      </c>
      <c r="I20" s="49"/>
      <c r="J20" s="12">
        <v>1</v>
      </c>
      <c r="K20" s="12"/>
    </row>
    <row r="21" spans="1:11" x14ac:dyDescent="0.15">
      <c r="A21" s="10" t="s">
        <v>6</v>
      </c>
      <c r="B21" s="7"/>
      <c r="C21" s="2">
        <v>1</v>
      </c>
      <c r="D21" s="2">
        <v>1</v>
      </c>
      <c r="E21" s="2"/>
      <c r="F21" s="75">
        <f>C15*C21+D15*D21</f>
        <v>0</v>
      </c>
      <c r="G21" s="141">
        <f>AVERAGE(F21:F24)</f>
        <v>8.4049066262734846E-3</v>
      </c>
      <c r="H21" s="71">
        <f t="shared" si="0"/>
        <v>-1.4942056224486196E-2</v>
      </c>
      <c r="I21" s="49"/>
      <c r="J21" s="10"/>
      <c r="K21" s="10">
        <v>1</v>
      </c>
    </row>
    <row r="22" spans="1:11" x14ac:dyDescent="0.15">
      <c r="A22" s="11" t="s">
        <v>7</v>
      </c>
      <c r="B22" s="8"/>
      <c r="C22" s="1">
        <v>1</v>
      </c>
      <c r="D22" s="1">
        <v>1</v>
      </c>
      <c r="E22" s="1"/>
      <c r="F22" s="73">
        <f>C15*C22+D15*D22</f>
        <v>0</v>
      </c>
      <c r="G22" s="142"/>
      <c r="H22" s="69">
        <f t="shared" si="0"/>
        <v>-1.4942056224486196E-2</v>
      </c>
      <c r="I22" s="49"/>
      <c r="J22" s="11"/>
      <c r="K22" s="11">
        <v>1</v>
      </c>
    </row>
    <row r="23" spans="1:11" x14ac:dyDescent="0.15">
      <c r="A23" s="47" t="s">
        <v>27</v>
      </c>
      <c r="B23" s="8">
        <v>1</v>
      </c>
      <c r="C23" s="1"/>
      <c r="D23" s="1"/>
      <c r="E23" s="1">
        <v>1</v>
      </c>
      <c r="F23" s="73">
        <f>E23*E15+B23*B15</f>
        <v>3.3619626505093939E-2</v>
      </c>
      <c r="G23" s="142"/>
      <c r="H23" s="69">
        <f t="shared" si="0"/>
        <v>1.8677570280607743E-2</v>
      </c>
      <c r="I23" s="49"/>
      <c r="J23" s="11"/>
      <c r="K23" s="11">
        <v>1</v>
      </c>
    </row>
    <row r="24" spans="1:11" ht="14.25" thickBot="1" x14ac:dyDescent="0.2">
      <c r="A24" s="48" t="s">
        <v>28</v>
      </c>
      <c r="B24" s="20"/>
      <c r="C24" s="3">
        <v>1</v>
      </c>
      <c r="D24" s="3">
        <v>1</v>
      </c>
      <c r="E24" s="3"/>
      <c r="F24" s="74">
        <f>C15*C24+D15*D24</f>
        <v>0</v>
      </c>
      <c r="G24" s="143"/>
      <c r="H24" s="70">
        <f t="shared" si="0"/>
        <v>-1.4942056224486196E-2</v>
      </c>
      <c r="I24" s="49"/>
      <c r="J24" s="12"/>
      <c r="K24" s="12">
        <v>1</v>
      </c>
    </row>
    <row r="25" spans="1:11" ht="14.25" thickBot="1" x14ac:dyDescent="0.2"/>
    <row r="26" spans="1:11" ht="16.5" thickBot="1" x14ac:dyDescent="0.2">
      <c r="A26" s="45" t="s">
        <v>35</v>
      </c>
      <c r="B26" s="65">
        <f>AVERAGE(F16:F24)</f>
        <v>1.4942056224486196E-2</v>
      </c>
      <c r="E26" s="61" t="s">
        <v>41</v>
      </c>
      <c r="F26" s="62">
        <f>B27/B28</f>
        <v>0.12249999999999996</v>
      </c>
    </row>
    <row r="27" spans="1:11" x14ac:dyDescent="0.15">
      <c r="A27" s="52" t="s">
        <v>36</v>
      </c>
      <c r="B27" s="66">
        <f>(COUNT(J16:J20))*((G16-B26)^2)+(COUNT(K21:K24))*((G21-B26)^2)</f>
        <v>3.0768713905977065E-4</v>
      </c>
    </row>
    <row r="28" spans="1:11" ht="14.25" thickBot="1" x14ac:dyDescent="0.2">
      <c r="A28" s="46" t="s">
        <v>37</v>
      </c>
      <c r="B28" s="67">
        <f>SUMSQ(H16:H24)</f>
        <v>2.5117317474267001E-3</v>
      </c>
    </row>
    <row r="30" spans="1:11" ht="14.25" thickBot="1" x14ac:dyDescent="0.2"/>
    <row r="31" spans="1:11" x14ac:dyDescent="0.15">
      <c r="A31" s="50"/>
      <c r="B31" s="129" t="s">
        <v>8</v>
      </c>
      <c r="C31" s="130"/>
      <c r="D31" s="131" t="s">
        <v>9</v>
      </c>
      <c r="E31" s="129"/>
      <c r="F31" s="132" t="s">
        <v>38</v>
      </c>
      <c r="G31" s="145" t="s">
        <v>40</v>
      </c>
      <c r="H31" s="148" t="s">
        <v>39</v>
      </c>
      <c r="I31" s="49"/>
      <c r="J31" s="151" t="s">
        <v>32</v>
      </c>
      <c r="K31" s="152"/>
    </row>
    <row r="32" spans="1:11" x14ac:dyDescent="0.15">
      <c r="A32" s="27"/>
      <c r="B32" s="39" t="s">
        <v>42</v>
      </c>
      <c r="C32" s="28" t="s">
        <v>43</v>
      </c>
      <c r="D32" s="28" t="s">
        <v>10</v>
      </c>
      <c r="E32" s="51" t="s">
        <v>11</v>
      </c>
      <c r="F32" s="144"/>
      <c r="G32" s="146"/>
      <c r="H32" s="149"/>
      <c r="I32" s="49"/>
      <c r="J32" s="52" t="s">
        <v>33</v>
      </c>
      <c r="K32" s="53" t="s">
        <v>34</v>
      </c>
    </row>
    <row r="33" spans="1:11" ht="14.25" thickBot="1" x14ac:dyDescent="0.2">
      <c r="A33" s="27"/>
      <c r="B33" s="63">
        <v>2.5955263014215677</v>
      </c>
      <c r="C33" s="57">
        <v>0</v>
      </c>
      <c r="D33" s="58">
        <v>0.89879248020108204</v>
      </c>
      <c r="E33" s="59">
        <v>3.3619626505093939E-2</v>
      </c>
      <c r="F33" s="144"/>
      <c r="G33" s="147"/>
      <c r="H33" s="150"/>
      <c r="I33" s="56"/>
      <c r="J33" s="46"/>
      <c r="K33" s="54"/>
    </row>
    <row r="34" spans="1:11" x14ac:dyDescent="0.15">
      <c r="A34" s="22" t="s">
        <v>1</v>
      </c>
      <c r="B34" s="21">
        <v>1</v>
      </c>
      <c r="C34" s="14"/>
      <c r="D34" s="14"/>
      <c r="E34" s="14">
        <v>1</v>
      </c>
      <c r="F34" s="72">
        <f>E34*E33+B34*B33</f>
        <v>2.6291459279266616</v>
      </c>
      <c r="G34" s="141">
        <f>AVERAGE(F34:F38)</f>
        <v>2.4561098091207434</v>
      </c>
      <c r="H34" s="68">
        <f>F34-$B$26</f>
        <v>2.6142038717021752</v>
      </c>
      <c r="I34" s="49"/>
      <c r="J34" s="22">
        <v>1</v>
      </c>
      <c r="K34" s="22"/>
    </row>
    <row r="35" spans="1:11" x14ac:dyDescent="0.15">
      <c r="A35" s="11" t="s">
        <v>2</v>
      </c>
      <c r="B35" s="8">
        <v>1</v>
      </c>
      <c r="C35" s="1"/>
      <c r="D35" s="1">
        <v>1</v>
      </c>
      <c r="E35" s="1"/>
      <c r="F35" s="73">
        <f>B33*B35+D33*D35</f>
        <v>3.49431878162265</v>
      </c>
      <c r="G35" s="142"/>
      <c r="H35" s="69">
        <f t="shared" ref="H35:H42" si="1">F35-$B$26</f>
        <v>3.4793767253981636</v>
      </c>
      <c r="I35" s="49"/>
      <c r="J35" s="11">
        <v>1</v>
      </c>
      <c r="K35" s="11"/>
    </row>
    <row r="36" spans="1:11" x14ac:dyDescent="0.15">
      <c r="A36" s="11" t="s">
        <v>3</v>
      </c>
      <c r="B36" s="8"/>
      <c r="C36" s="1">
        <v>1</v>
      </c>
      <c r="D36" s="1">
        <v>1</v>
      </c>
      <c r="E36" s="1"/>
      <c r="F36" s="73">
        <f>C33*C36+D33*D36</f>
        <v>0.89879248020108204</v>
      </c>
      <c r="G36" s="142"/>
      <c r="H36" s="69">
        <f t="shared" si="1"/>
        <v>0.88385042397659586</v>
      </c>
      <c r="I36" s="49"/>
      <c r="J36" s="11">
        <v>1</v>
      </c>
      <c r="K36" s="11"/>
    </row>
    <row r="37" spans="1:11" x14ac:dyDescent="0.15">
      <c r="A37" s="11" t="s">
        <v>4</v>
      </c>
      <c r="B37" s="8">
        <v>1</v>
      </c>
      <c r="C37" s="1"/>
      <c r="D37" s="1"/>
      <c r="E37" s="1">
        <v>1</v>
      </c>
      <c r="F37" s="73">
        <f>E37*E33+B37*B33</f>
        <v>2.6291459279266616</v>
      </c>
      <c r="G37" s="142"/>
      <c r="H37" s="69">
        <f t="shared" si="1"/>
        <v>2.6142038717021752</v>
      </c>
      <c r="I37" s="49"/>
      <c r="J37" s="11">
        <v>1</v>
      </c>
      <c r="K37" s="11"/>
    </row>
    <row r="38" spans="1:11" ht="14.25" thickBot="1" x14ac:dyDescent="0.2">
      <c r="A38" s="12" t="s">
        <v>5</v>
      </c>
      <c r="B38" s="20">
        <v>1</v>
      </c>
      <c r="C38" s="3"/>
      <c r="D38" s="3"/>
      <c r="E38" s="3">
        <v>1</v>
      </c>
      <c r="F38" s="74">
        <f>E38*E33+B38*B33</f>
        <v>2.6291459279266616</v>
      </c>
      <c r="G38" s="143"/>
      <c r="H38" s="70">
        <f t="shared" si="1"/>
        <v>2.6142038717021752</v>
      </c>
      <c r="I38" s="49"/>
      <c r="J38" s="12">
        <v>1</v>
      </c>
      <c r="K38" s="12"/>
    </row>
    <row r="39" spans="1:11" x14ac:dyDescent="0.15">
      <c r="A39" s="10" t="s">
        <v>6</v>
      </c>
      <c r="B39" s="7"/>
      <c r="C39" s="2">
        <v>1</v>
      </c>
      <c r="D39" s="2">
        <v>1</v>
      </c>
      <c r="E39" s="2"/>
      <c r="F39" s="75">
        <f>C33*C39+D33*D39</f>
        <v>0.89879248020108204</v>
      </c>
      <c r="G39" s="141">
        <f>AVERAGE(F39:F42)</f>
        <v>1.3313808421324769</v>
      </c>
      <c r="H39" s="71">
        <f t="shared" si="1"/>
        <v>0.88385042397659586</v>
      </c>
      <c r="I39" s="49"/>
      <c r="J39" s="10"/>
      <c r="K39" s="10">
        <v>1</v>
      </c>
    </row>
    <row r="40" spans="1:11" x14ac:dyDescent="0.15">
      <c r="A40" s="11" t="s">
        <v>7</v>
      </c>
      <c r="B40" s="8"/>
      <c r="C40" s="1">
        <v>1</v>
      </c>
      <c r="D40" s="1">
        <v>1</v>
      </c>
      <c r="E40" s="1"/>
      <c r="F40" s="73">
        <f>C33*C40+D33*D40</f>
        <v>0.89879248020108204</v>
      </c>
      <c r="G40" s="142"/>
      <c r="H40" s="69">
        <f t="shared" si="1"/>
        <v>0.88385042397659586</v>
      </c>
      <c r="I40" s="49"/>
      <c r="J40" s="11"/>
      <c r="K40" s="11">
        <v>1</v>
      </c>
    </row>
    <row r="41" spans="1:11" x14ac:dyDescent="0.15">
      <c r="A41" s="47" t="s">
        <v>27</v>
      </c>
      <c r="B41" s="8">
        <v>1</v>
      </c>
      <c r="C41" s="1"/>
      <c r="D41" s="1"/>
      <c r="E41" s="1">
        <v>1</v>
      </c>
      <c r="F41" s="73">
        <f>E41*E33+B41*B33</f>
        <v>2.6291459279266616</v>
      </c>
      <c r="G41" s="142"/>
      <c r="H41" s="69">
        <f t="shared" si="1"/>
        <v>2.6142038717021752</v>
      </c>
      <c r="I41" s="49"/>
      <c r="J41" s="11"/>
      <c r="K41" s="11">
        <v>1</v>
      </c>
    </row>
    <row r="42" spans="1:11" ht="14.25" thickBot="1" x14ac:dyDescent="0.2">
      <c r="A42" s="48" t="s">
        <v>28</v>
      </c>
      <c r="B42" s="20"/>
      <c r="C42" s="3">
        <v>1</v>
      </c>
      <c r="D42" s="3">
        <v>1</v>
      </c>
      <c r="E42" s="3"/>
      <c r="F42" s="74">
        <f>C33*C42+D33*D42</f>
        <v>0.89879248020108204</v>
      </c>
      <c r="G42" s="143"/>
      <c r="H42" s="70">
        <f t="shared" si="1"/>
        <v>0.88385042397659586</v>
      </c>
      <c r="I42" s="49"/>
      <c r="J42" s="12"/>
      <c r="K42" s="12">
        <v>1</v>
      </c>
    </row>
    <row r="43" spans="1:11" ht="14.25" thickBot="1" x14ac:dyDescent="0.2"/>
    <row r="44" spans="1:11" ht="16.5" thickBot="1" x14ac:dyDescent="0.2">
      <c r="A44" s="45" t="s">
        <v>35</v>
      </c>
      <c r="B44" s="65">
        <f>AVERAGE(F34:F42)</f>
        <v>1.9562302682370694</v>
      </c>
      <c r="E44" s="61" t="s">
        <v>41</v>
      </c>
      <c r="F44" s="62">
        <f>B45/B46</f>
        <v>6.604035907688402E-2</v>
      </c>
    </row>
    <row r="45" spans="1:11" x14ac:dyDescent="0.15">
      <c r="A45" s="52" t="s">
        <v>36</v>
      </c>
      <c r="B45" s="66">
        <f>(COUNT(J34:J38))*((G34-B44)^2)+(COUNT(K39:K42))*((G39-B44)^2)</f>
        <v>2.8111449981833179</v>
      </c>
    </row>
    <row r="46" spans="1:11" ht="14.25" thickBot="1" x14ac:dyDescent="0.2">
      <c r="A46" s="46" t="s">
        <v>37</v>
      </c>
      <c r="B46" s="60">
        <f>SUMSQ(H34:H42)</f>
        <v>42.567076216387463</v>
      </c>
    </row>
  </sheetData>
  <mergeCells count="16">
    <mergeCell ref="H31:H33"/>
    <mergeCell ref="J31:K31"/>
    <mergeCell ref="B13:C13"/>
    <mergeCell ref="D13:E13"/>
    <mergeCell ref="J13:K13"/>
    <mergeCell ref="F13:F15"/>
    <mergeCell ref="G16:G20"/>
    <mergeCell ref="G21:G24"/>
    <mergeCell ref="G13:G15"/>
    <mergeCell ref="H13:H15"/>
    <mergeCell ref="G34:G38"/>
    <mergeCell ref="G39:G42"/>
    <mergeCell ref="B31:C31"/>
    <mergeCell ref="D31:E31"/>
    <mergeCell ref="F31:F33"/>
    <mergeCell ref="G31:G3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80" zoomScaleNormal="80" workbookViewId="0">
      <selection activeCell="L22" sqref="L22"/>
    </sheetView>
  </sheetViews>
  <sheetFormatPr defaultColWidth="9" defaultRowHeight="18.75" x14ac:dyDescent="0.15"/>
  <cols>
    <col min="1" max="13" width="9" style="80"/>
    <col min="14" max="14" width="9" style="116"/>
    <col min="15" max="16384" width="9" style="118"/>
  </cols>
  <sheetData>
    <row r="1" spans="1:7" ht="19.5" thickBot="1" x14ac:dyDescent="0.2">
      <c r="A1" s="76"/>
      <c r="B1" s="77" t="s">
        <v>44</v>
      </c>
      <c r="C1" s="78" t="s">
        <v>45</v>
      </c>
      <c r="D1" s="78" t="s">
        <v>46</v>
      </c>
      <c r="E1" s="78" t="s">
        <v>47</v>
      </c>
      <c r="F1" s="79" t="s">
        <v>48</v>
      </c>
    </row>
    <row r="2" spans="1:7" x14ac:dyDescent="0.15">
      <c r="A2" s="81" t="s">
        <v>49</v>
      </c>
      <c r="B2" s="82"/>
      <c r="C2" s="83"/>
      <c r="D2" s="83">
        <v>1</v>
      </c>
      <c r="E2" s="83"/>
      <c r="F2" s="84"/>
    </row>
    <row r="3" spans="1:7" x14ac:dyDescent="0.15">
      <c r="A3" s="85" t="s">
        <v>50</v>
      </c>
      <c r="B3" s="86"/>
      <c r="C3" s="87"/>
      <c r="D3" s="87"/>
      <c r="E3" s="87">
        <v>1</v>
      </c>
      <c r="F3" s="88">
        <v>1</v>
      </c>
    </row>
    <row r="4" spans="1:7" x14ac:dyDescent="0.15">
      <c r="A4" s="85" t="s">
        <v>51</v>
      </c>
      <c r="B4" s="86"/>
      <c r="C4" s="87">
        <v>1</v>
      </c>
      <c r="D4" s="87"/>
      <c r="E4" s="87">
        <v>1</v>
      </c>
      <c r="F4" s="88"/>
    </row>
    <row r="5" spans="1:7" x14ac:dyDescent="0.15">
      <c r="A5" s="85" t="s">
        <v>52</v>
      </c>
      <c r="B5" s="86">
        <v>1</v>
      </c>
      <c r="C5" s="87">
        <v>1</v>
      </c>
      <c r="D5" s="87"/>
      <c r="E5" s="87"/>
      <c r="F5" s="88"/>
    </row>
    <row r="6" spans="1:7" ht="19.5" thickBot="1" x14ac:dyDescent="0.2">
      <c r="A6" s="89" t="s">
        <v>53</v>
      </c>
      <c r="B6" s="90"/>
      <c r="C6" s="91">
        <v>1</v>
      </c>
      <c r="D6" s="91">
        <v>1</v>
      </c>
      <c r="E6" s="91"/>
      <c r="F6" s="92"/>
    </row>
    <row r="7" spans="1:7" ht="19.5" thickBot="1" x14ac:dyDescent="0.2"/>
    <row r="8" spans="1:7" ht="19.5" thickBot="1" x14ac:dyDescent="0.2">
      <c r="A8" s="76"/>
      <c r="B8" s="77" t="s">
        <v>48</v>
      </c>
      <c r="C8" s="78" t="s">
        <v>47</v>
      </c>
      <c r="D8" s="78" t="s">
        <v>45</v>
      </c>
      <c r="E8" s="78" t="s">
        <v>44</v>
      </c>
      <c r="F8" s="79" t="s">
        <v>46</v>
      </c>
    </row>
    <row r="9" spans="1:7" x14ac:dyDescent="0.15">
      <c r="A9" s="81" t="s">
        <v>50</v>
      </c>
      <c r="B9" s="82">
        <v>1</v>
      </c>
      <c r="C9" s="83">
        <v>1</v>
      </c>
      <c r="D9" s="83"/>
      <c r="E9" s="83"/>
      <c r="F9" s="84"/>
    </row>
    <row r="10" spans="1:7" x14ac:dyDescent="0.15">
      <c r="A10" s="85" t="s">
        <v>51</v>
      </c>
      <c r="B10" s="86"/>
      <c r="C10" s="87">
        <v>1</v>
      </c>
      <c r="D10" s="87">
        <v>1</v>
      </c>
      <c r="E10" s="87"/>
      <c r="F10" s="88"/>
    </row>
    <row r="11" spans="1:7" x14ac:dyDescent="0.15">
      <c r="A11" s="85" t="s">
        <v>52</v>
      </c>
      <c r="B11" s="86"/>
      <c r="C11" s="87"/>
      <c r="D11" s="87">
        <v>1</v>
      </c>
      <c r="E11" s="87">
        <v>1</v>
      </c>
      <c r="F11" s="88"/>
    </row>
    <row r="12" spans="1:7" x14ac:dyDescent="0.15">
      <c r="A12" s="85" t="s">
        <v>53</v>
      </c>
      <c r="B12" s="86"/>
      <c r="C12" s="87"/>
      <c r="D12" s="87">
        <v>1</v>
      </c>
      <c r="E12" s="87"/>
      <c r="F12" s="88">
        <v>1</v>
      </c>
    </row>
    <row r="13" spans="1:7" ht="19.5" thickBot="1" x14ac:dyDescent="0.2">
      <c r="A13" s="89" t="s">
        <v>49</v>
      </c>
      <c r="B13" s="90"/>
      <c r="C13" s="91"/>
      <c r="D13" s="91"/>
      <c r="E13" s="91"/>
      <c r="F13" s="92">
        <v>1</v>
      </c>
    </row>
    <row r="15" spans="1:7" ht="19.5" thickBot="1" x14ac:dyDescent="0.2"/>
    <row r="16" spans="1:7" x14ac:dyDescent="0.15">
      <c r="A16" s="93"/>
      <c r="B16" s="94"/>
      <c r="C16" s="95" t="s">
        <v>44</v>
      </c>
      <c r="D16" s="96" t="s">
        <v>45</v>
      </c>
      <c r="E16" s="96" t="s">
        <v>46</v>
      </c>
      <c r="F16" s="96" t="s">
        <v>47</v>
      </c>
      <c r="G16" s="97" t="s">
        <v>48</v>
      </c>
    </row>
    <row r="17" spans="1:7" ht="21.75" thickBot="1" x14ac:dyDescent="0.2">
      <c r="A17" s="98"/>
      <c r="B17" s="92" t="s">
        <v>54</v>
      </c>
      <c r="C17" s="90" t="s">
        <v>55</v>
      </c>
      <c r="D17" s="91" t="s">
        <v>56</v>
      </c>
      <c r="E17" s="91" t="s">
        <v>57</v>
      </c>
      <c r="F17" s="91" t="s">
        <v>58</v>
      </c>
      <c r="G17" s="92" t="s">
        <v>59</v>
      </c>
    </row>
    <row r="18" spans="1:7" ht="21" x14ac:dyDescent="0.15">
      <c r="A18" s="99" t="s">
        <v>49</v>
      </c>
      <c r="B18" s="84" t="s">
        <v>60</v>
      </c>
      <c r="C18" s="82"/>
      <c r="D18" s="83"/>
      <c r="E18" s="83">
        <v>1</v>
      </c>
      <c r="F18" s="83"/>
      <c r="G18" s="84"/>
    </row>
    <row r="19" spans="1:7" ht="21" x14ac:dyDescent="0.15">
      <c r="A19" s="100" t="s">
        <v>50</v>
      </c>
      <c r="B19" s="88" t="s">
        <v>61</v>
      </c>
      <c r="C19" s="86"/>
      <c r="D19" s="87"/>
      <c r="E19" s="87"/>
      <c r="F19" s="87">
        <v>1</v>
      </c>
      <c r="G19" s="88">
        <v>1</v>
      </c>
    </row>
    <row r="20" spans="1:7" ht="21" x14ac:dyDescent="0.15">
      <c r="A20" s="100" t="s">
        <v>51</v>
      </c>
      <c r="B20" s="88" t="s">
        <v>62</v>
      </c>
      <c r="C20" s="86"/>
      <c r="D20" s="87">
        <v>1</v>
      </c>
      <c r="E20" s="87"/>
      <c r="F20" s="87">
        <v>1</v>
      </c>
      <c r="G20" s="88"/>
    </row>
    <row r="21" spans="1:7" ht="21" x14ac:dyDescent="0.15">
      <c r="A21" s="100" t="s">
        <v>52</v>
      </c>
      <c r="B21" s="88" t="s">
        <v>63</v>
      </c>
      <c r="C21" s="86">
        <v>1</v>
      </c>
      <c r="D21" s="87">
        <v>1</v>
      </c>
      <c r="E21" s="87"/>
      <c r="F21" s="87"/>
      <c r="G21" s="88"/>
    </row>
    <row r="22" spans="1:7" ht="21.75" thickBot="1" x14ac:dyDescent="0.2">
      <c r="A22" s="101" t="s">
        <v>53</v>
      </c>
      <c r="B22" s="92" t="s">
        <v>64</v>
      </c>
      <c r="C22" s="90"/>
      <c r="D22" s="91">
        <v>1</v>
      </c>
      <c r="E22" s="91">
        <v>1</v>
      </c>
      <c r="F22" s="91"/>
      <c r="G22" s="92"/>
    </row>
    <row r="24" spans="1:7" ht="19.5" thickBot="1" x14ac:dyDescent="0.2"/>
    <row r="25" spans="1:7" ht="19.5" thickBot="1" x14ac:dyDescent="0.2">
      <c r="A25" s="76"/>
      <c r="B25" s="102" t="s">
        <v>65</v>
      </c>
      <c r="C25" s="78" t="s">
        <v>66</v>
      </c>
      <c r="D25" s="78" t="s">
        <v>67</v>
      </c>
      <c r="E25" s="79" t="s">
        <v>68</v>
      </c>
    </row>
    <row r="26" spans="1:7" ht="21" x14ac:dyDescent="0.15">
      <c r="A26" s="81">
        <v>1</v>
      </c>
      <c r="B26" s="82">
        <v>1</v>
      </c>
      <c r="C26" s="83">
        <v>3</v>
      </c>
      <c r="D26" s="83" t="s">
        <v>60</v>
      </c>
      <c r="E26" s="84" t="s">
        <v>57</v>
      </c>
    </row>
    <row r="27" spans="1:7" ht="21" x14ac:dyDescent="0.15">
      <c r="A27" s="85">
        <v>2</v>
      </c>
      <c r="B27" s="86">
        <v>2</v>
      </c>
      <c r="C27" s="87">
        <v>4</v>
      </c>
      <c r="D27" s="87" t="s">
        <v>61</v>
      </c>
      <c r="E27" s="88" t="s">
        <v>58</v>
      </c>
    </row>
    <row r="28" spans="1:7" ht="21" x14ac:dyDescent="0.15">
      <c r="A28" s="85">
        <v>3</v>
      </c>
      <c r="B28" s="86">
        <v>2</v>
      </c>
      <c r="C28" s="87">
        <v>5</v>
      </c>
      <c r="D28" s="87" t="s">
        <v>61</v>
      </c>
      <c r="E28" s="88" t="s">
        <v>59</v>
      </c>
    </row>
    <row r="29" spans="1:7" ht="21" x14ac:dyDescent="0.15">
      <c r="A29" s="85">
        <v>4</v>
      </c>
      <c r="B29" s="86">
        <v>3</v>
      </c>
      <c r="C29" s="87">
        <v>2</v>
      </c>
      <c r="D29" s="87" t="s">
        <v>62</v>
      </c>
      <c r="E29" s="88" t="s">
        <v>56</v>
      </c>
    </row>
    <row r="30" spans="1:7" ht="21" x14ac:dyDescent="0.15">
      <c r="A30" s="85">
        <v>5</v>
      </c>
      <c r="B30" s="86">
        <v>3</v>
      </c>
      <c r="C30" s="87">
        <v>4</v>
      </c>
      <c r="D30" s="87" t="s">
        <v>62</v>
      </c>
      <c r="E30" s="88" t="s">
        <v>58</v>
      </c>
    </row>
    <row r="31" spans="1:7" ht="21" x14ac:dyDescent="0.15">
      <c r="A31" s="85">
        <v>6</v>
      </c>
      <c r="B31" s="86">
        <v>4</v>
      </c>
      <c r="C31" s="87">
        <v>1</v>
      </c>
      <c r="D31" s="87" t="s">
        <v>63</v>
      </c>
      <c r="E31" s="88" t="s">
        <v>55</v>
      </c>
    </row>
    <row r="32" spans="1:7" ht="21" x14ac:dyDescent="0.15">
      <c r="A32" s="85">
        <v>7</v>
      </c>
      <c r="B32" s="86">
        <v>4</v>
      </c>
      <c r="C32" s="87">
        <v>2</v>
      </c>
      <c r="D32" s="87" t="s">
        <v>63</v>
      </c>
      <c r="E32" s="88" t="s">
        <v>56</v>
      </c>
    </row>
    <row r="33" spans="1:7" ht="21" x14ac:dyDescent="0.15">
      <c r="A33" s="85">
        <v>8</v>
      </c>
      <c r="B33" s="86">
        <v>5</v>
      </c>
      <c r="C33" s="87">
        <v>2</v>
      </c>
      <c r="D33" s="87" t="s">
        <v>64</v>
      </c>
      <c r="E33" s="88" t="s">
        <v>56</v>
      </c>
    </row>
    <row r="34" spans="1:7" ht="21.75" thickBot="1" x14ac:dyDescent="0.2">
      <c r="A34" s="89">
        <v>9</v>
      </c>
      <c r="B34" s="90">
        <v>5</v>
      </c>
      <c r="C34" s="91">
        <v>3</v>
      </c>
      <c r="D34" s="91" t="s">
        <v>64</v>
      </c>
      <c r="E34" s="92" t="s">
        <v>57</v>
      </c>
    </row>
    <row r="35" spans="1:7" ht="19.5" thickBot="1" x14ac:dyDescent="0.2">
      <c r="A35" s="103"/>
      <c r="B35" s="103"/>
      <c r="C35" s="103"/>
      <c r="D35" s="103"/>
      <c r="E35" s="103"/>
    </row>
    <row r="36" spans="1:7" x14ac:dyDescent="0.15">
      <c r="A36" s="93"/>
      <c r="B36" s="94"/>
      <c r="C36" s="95" t="s">
        <v>44</v>
      </c>
      <c r="D36" s="96" t="s">
        <v>45</v>
      </c>
      <c r="E36" s="96" t="s">
        <v>46</v>
      </c>
      <c r="F36" s="96" t="s">
        <v>47</v>
      </c>
      <c r="G36" s="97" t="s">
        <v>48</v>
      </c>
    </row>
    <row r="37" spans="1:7" ht="19.5" thickBot="1" x14ac:dyDescent="0.2">
      <c r="A37" s="98"/>
      <c r="B37" s="92" t="s">
        <v>54</v>
      </c>
      <c r="C37" s="90">
        <v>0.5</v>
      </c>
      <c r="D37" s="91">
        <v>0.6</v>
      </c>
      <c r="E37" s="90">
        <v>0.7</v>
      </c>
      <c r="F37" s="91">
        <v>0.8</v>
      </c>
      <c r="G37" s="92">
        <v>0.9</v>
      </c>
    </row>
    <row r="38" spans="1:7" x14ac:dyDescent="0.15">
      <c r="A38" s="99" t="s">
        <v>49</v>
      </c>
      <c r="B38" s="97">
        <v>0.1</v>
      </c>
      <c r="C38" s="82"/>
      <c r="D38" s="83"/>
      <c r="E38" s="83">
        <v>1</v>
      </c>
      <c r="F38" s="83"/>
      <c r="G38" s="84"/>
    </row>
    <row r="39" spans="1:7" x14ac:dyDescent="0.15">
      <c r="A39" s="100" t="s">
        <v>50</v>
      </c>
      <c r="B39" s="84">
        <v>0.2</v>
      </c>
      <c r="C39" s="86"/>
      <c r="D39" s="87"/>
      <c r="E39" s="87"/>
      <c r="F39" s="87">
        <v>1</v>
      </c>
      <c r="G39" s="88">
        <v>1</v>
      </c>
    </row>
    <row r="40" spans="1:7" x14ac:dyDescent="0.15">
      <c r="A40" s="100" t="s">
        <v>51</v>
      </c>
      <c r="B40" s="84">
        <v>0.3</v>
      </c>
      <c r="C40" s="86"/>
      <c r="D40" s="87">
        <v>1</v>
      </c>
      <c r="E40" s="87"/>
      <c r="F40" s="87">
        <v>1</v>
      </c>
      <c r="G40" s="88"/>
    </row>
    <row r="41" spans="1:7" x14ac:dyDescent="0.15">
      <c r="A41" s="100" t="s">
        <v>52</v>
      </c>
      <c r="B41" s="84">
        <v>0.4</v>
      </c>
      <c r="C41" s="86">
        <v>1</v>
      </c>
      <c r="D41" s="87">
        <v>1</v>
      </c>
      <c r="E41" s="87"/>
      <c r="F41" s="87"/>
      <c r="G41" s="88"/>
    </row>
    <row r="42" spans="1:7" ht="19.5" thickBot="1" x14ac:dyDescent="0.2">
      <c r="A42" s="101" t="s">
        <v>53</v>
      </c>
      <c r="B42" s="104">
        <v>0.5</v>
      </c>
      <c r="C42" s="90"/>
      <c r="D42" s="91">
        <v>1</v>
      </c>
      <c r="E42" s="91">
        <v>1</v>
      </c>
      <c r="F42" s="91"/>
      <c r="G42" s="92"/>
    </row>
    <row r="43" spans="1:7" ht="19.5" thickBot="1" x14ac:dyDescent="0.2">
      <c r="A43" s="103"/>
      <c r="B43" s="103"/>
      <c r="C43" s="103"/>
      <c r="D43" s="103"/>
      <c r="E43" s="103"/>
      <c r="F43" s="103"/>
      <c r="G43" s="103"/>
    </row>
    <row r="44" spans="1:7" ht="19.5" thickBot="1" x14ac:dyDescent="0.2">
      <c r="A44" s="76"/>
      <c r="B44" s="105" t="s">
        <v>65</v>
      </c>
      <c r="C44" s="78" t="s">
        <v>66</v>
      </c>
      <c r="D44" s="78" t="s">
        <v>67</v>
      </c>
      <c r="E44" s="79" t="s">
        <v>68</v>
      </c>
      <c r="F44" s="103"/>
      <c r="G44" s="103"/>
    </row>
    <row r="45" spans="1:7" x14ac:dyDescent="0.15">
      <c r="A45" s="81">
        <v>1</v>
      </c>
      <c r="B45" s="82">
        <v>1</v>
      </c>
      <c r="C45" s="83">
        <v>3</v>
      </c>
      <c r="D45" s="106">
        <f>B38</f>
        <v>0.1</v>
      </c>
      <c r="E45" s="107">
        <f>E37</f>
        <v>0.7</v>
      </c>
      <c r="F45" s="103"/>
      <c r="G45" s="103"/>
    </row>
    <row r="46" spans="1:7" x14ac:dyDescent="0.15">
      <c r="A46" s="85">
        <v>2</v>
      </c>
      <c r="B46" s="86">
        <v>2</v>
      </c>
      <c r="C46" s="87">
        <v>4</v>
      </c>
      <c r="D46" s="108">
        <f>B39</f>
        <v>0.2</v>
      </c>
      <c r="E46" s="109">
        <f>F37</f>
        <v>0.8</v>
      </c>
      <c r="F46" s="103"/>
      <c r="G46" s="103"/>
    </row>
    <row r="47" spans="1:7" x14ac:dyDescent="0.15">
      <c r="A47" s="85">
        <v>3</v>
      </c>
      <c r="B47" s="86">
        <v>2</v>
      </c>
      <c r="C47" s="87">
        <v>5</v>
      </c>
      <c r="D47" s="108">
        <f>B39</f>
        <v>0.2</v>
      </c>
      <c r="E47" s="109">
        <f>G37</f>
        <v>0.9</v>
      </c>
      <c r="F47" s="103"/>
      <c r="G47" s="103"/>
    </row>
    <row r="48" spans="1:7" x14ac:dyDescent="0.15">
      <c r="A48" s="85">
        <v>4</v>
      </c>
      <c r="B48" s="86">
        <v>3</v>
      </c>
      <c r="C48" s="87">
        <v>2</v>
      </c>
      <c r="D48" s="108">
        <f>B40</f>
        <v>0.3</v>
      </c>
      <c r="E48" s="109">
        <f>D37</f>
        <v>0.6</v>
      </c>
      <c r="F48" s="103"/>
      <c r="G48" s="103"/>
    </row>
    <row r="49" spans="1:7" x14ac:dyDescent="0.15">
      <c r="A49" s="85">
        <v>5</v>
      </c>
      <c r="B49" s="86">
        <v>3</v>
      </c>
      <c r="C49" s="87">
        <v>4</v>
      </c>
      <c r="D49" s="108">
        <f>B40</f>
        <v>0.3</v>
      </c>
      <c r="E49" s="109">
        <f>F37</f>
        <v>0.8</v>
      </c>
      <c r="F49" s="103"/>
      <c r="G49" s="103"/>
    </row>
    <row r="50" spans="1:7" x14ac:dyDescent="0.15">
      <c r="A50" s="85">
        <v>6</v>
      </c>
      <c r="B50" s="86">
        <v>4</v>
      </c>
      <c r="C50" s="87">
        <v>1</v>
      </c>
      <c r="D50" s="108">
        <f>B41</f>
        <v>0.4</v>
      </c>
      <c r="E50" s="109">
        <f>C37</f>
        <v>0.5</v>
      </c>
      <c r="F50" s="103"/>
      <c r="G50" s="103"/>
    </row>
    <row r="51" spans="1:7" x14ac:dyDescent="0.15">
      <c r="A51" s="85">
        <v>7</v>
      </c>
      <c r="B51" s="86">
        <v>4</v>
      </c>
      <c r="C51" s="87">
        <v>2</v>
      </c>
      <c r="D51" s="108">
        <f>B41</f>
        <v>0.4</v>
      </c>
      <c r="E51" s="109">
        <f>D37</f>
        <v>0.6</v>
      </c>
      <c r="F51" s="103"/>
      <c r="G51" s="103"/>
    </row>
    <row r="52" spans="1:7" x14ac:dyDescent="0.15">
      <c r="A52" s="85">
        <v>8</v>
      </c>
      <c r="B52" s="86">
        <v>5</v>
      </c>
      <c r="C52" s="87">
        <v>2</v>
      </c>
      <c r="D52" s="108">
        <f>B42</f>
        <v>0.5</v>
      </c>
      <c r="E52" s="109">
        <f>D37</f>
        <v>0.6</v>
      </c>
      <c r="F52" s="103"/>
      <c r="G52" s="103"/>
    </row>
    <row r="53" spans="1:7" ht="19.5" thickBot="1" x14ac:dyDescent="0.2">
      <c r="A53" s="89">
        <v>9</v>
      </c>
      <c r="B53" s="90">
        <v>5</v>
      </c>
      <c r="C53" s="91">
        <v>3</v>
      </c>
      <c r="D53" s="110">
        <f>B42</f>
        <v>0.5</v>
      </c>
      <c r="E53" s="111">
        <f>E37</f>
        <v>0.7</v>
      </c>
      <c r="F53" s="103"/>
      <c r="G53" s="103"/>
    </row>
    <row r="54" spans="1:7" ht="19.5" thickBot="1" x14ac:dyDescent="0.2">
      <c r="F54" s="103"/>
      <c r="G54" s="103"/>
    </row>
    <row r="55" spans="1:7" ht="19.5" thickBot="1" x14ac:dyDescent="0.2">
      <c r="C55" s="76"/>
      <c r="D55" s="105" t="s">
        <v>69</v>
      </c>
      <c r="E55" s="112" t="s">
        <v>70</v>
      </c>
      <c r="F55" s="103"/>
      <c r="G55" s="103"/>
    </row>
    <row r="56" spans="1:7" x14ac:dyDescent="0.15">
      <c r="C56" s="81" t="s">
        <v>71</v>
      </c>
      <c r="D56" s="113">
        <f>AVERAGE(D45:D53)</f>
        <v>0.32222222222222219</v>
      </c>
      <c r="E56" s="107">
        <f>AVERAGE(E45:E53)</f>
        <v>0.68888888888888877</v>
      </c>
      <c r="F56" s="103"/>
      <c r="G56" s="103"/>
    </row>
    <row r="57" spans="1:7" ht="19.5" thickBot="1" x14ac:dyDescent="0.2">
      <c r="C57" s="85" t="s">
        <v>72</v>
      </c>
      <c r="D57" s="114">
        <f>(STDEVP(D45:D53))^2</f>
        <v>1.7283950617283959E-2</v>
      </c>
      <c r="E57" s="111">
        <f>(STDEVP(E45:E53))^2</f>
        <v>1.432098765432112E-2</v>
      </c>
      <c r="F57" s="103"/>
      <c r="G57" s="103"/>
    </row>
    <row r="58" spans="1:7" ht="19.5" thickBot="1" x14ac:dyDescent="0.2">
      <c r="C58" s="89" t="s">
        <v>73</v>
      </c>
      <c r="D58" s="115">
        <f>CORREL(D45:D53,E45:E53)</f>
        <v>-0.54929421800255152</v>
      </c>
      <c r="E58" s="103"/>
      <c r="F58" s="103"/>
      <c r="G58" s="103"/>
    </row>
    <row r="59" spans="1:7" x14ac:dyDescent="0.15">
      <c r="A59" s="103"/>
      <c r="B59" s="103"/>
      <c r="C59" s="103"/>
      <c r="D59" s="103"/>
      <c r="E59" s="103"/>
      <c r="F59" s="103"/>
      <c r="G59" s="103"/>
    </row>
    <row r="60" spans="1:7" ht="19.5" thickBot="1" x14ac:dyDescent="0.2"/>
    <row r="61" spans="1:7" x14ac:dyDescent="0.15">
      <c r="A61" s="93"/>
      <c r="B61" s="94"/>
      <c r="C61" s="95" t="s">
        <v>44</v>
      </c>
      <c r="D61" s="96" t="s">
        <v>45</v>
      </c>
      <c r="E61" s="96" t="s">
        <v>46</v>
      </c>
      <c r="F61" s="96" t="s">
        <v>47</v>
      </c>
      <c r="G61" s="97" t="s">
        <v>48</v>
      </c>
    </row>
    <row r="62" spans="1:7" ht="19.5" thickBot="1" x14ac:dyDescent="0.2">
      <c r="A62" s="98"/>
      <c r="B62" s="92" t="s">
        <v>54</v>
      </c>
      <c r="C62" s="90">
        <v>0.52006861219136902</v>
      </c>
      <c r="D62" s="91">
        <v>0.33084024206390139</v>
      </c>
      <c r="E62" s="91">
        <v>1.2151606335167175</v>
      </c>
      <c r="F62" s="91">
        <v>-1.1038469973160709</v>
      </c>
      <c r="G62" s="92">
        <v>-1.7352166107751663</v>
      </c>
    </row>
    <row r="63" spans="1:7" x14ac:dyDescent="0.15">
      <c r="A63" s="99" t="s">
        <v>49</v>
      </c>
      <c r="B63" s="84">
        <v>1.34351974532341</v>
      </c>
      <c r="C63" s="82"/>
      <c r="D63" s="83"/>
      <c r="E63" s="83">
        <v>1</v>
      </c>
      <c r="F63" s="83"/>
      <c r="G63" s="84"/>
    </row>
    <row r="64" spans="1:7" x14ac:dyDescent="0.15">
      <c r="A64" s="100" t="s">
        <v>50</v>
      </c>
      <c r="B64" s="88">
        <v>-1.5694571214513842</v>
      </c>
      <c r="C64" s="86"/>
      <c r="D64" s="87"/>
      <c r="E64" s="87"/>
      <c r="F64" s="87">
        <v>1</v>
      </c>
      <c r="G64" s="88">
        <v>1</v>
      </c>
    </row>
    <row r="65" spans="1:15" x14ac:dyDescent="0.15">
      <c r="A65" s="100" t="s">
        <v>51</v>
      </c>
      <c r="B65" s="88">
        <v>-0.4273303803524986</v>
      </c>
      <c r="C65" s="86"/>
      <c r="D65" s="87">
        <v>1</v>
      </c>
      <c r="E65" s="87"/>
      <c r="F65" s="87">
        <v>1</v>
      </c>
      <c r="G65" s="88"/>
    </row>
    <row r="66" spans="1:15" x14ac:dyDescent="0.15">
      <c r="A66" s="100" t="s">
        <v>52</v>
      </c>
      <c r="B66" s="88">
        <v>0.47039232188322783</v>
      </c>
      <c r="C66" s="86">
        <v>1</v>
      </c>
      <c r="D66" s="87">
        <v>1</v>
      </c>
      <c r="E66" s="87"/>
      <c r="F66" s="87"/>
      <c r="G66" s="88"/>
    </row>
    <row r="67" spans="1:15" ht="19.5" thickBot="1" x14ac:dyDescent="0.2">
      <c r="A67" s="101" t="s">
        <v>53</v>
      </c>
      <c r="B67" s="92">
        <v>0.85463530725894998</v>
      </c>
      <c r="C67" s="90"/>
      <c r="D67" s="91">
        <v>1</v>
      </c>
      <c r="E67" s="91">
        <v>1</v>
      </c>
      <c r="F67" s="91"/>
      <c r="G67" s="92"/>
    </row>
    <row r="69" spans="1:15" ht="19.5" thickBot="1" x14ac:dyDescent="0.2"/>
    <row r="70" spans="1:15" ht="19.5" thickBot="1" x14ac:dyDescent="0.2">
      <c r="A70" s="76"/>
      <c r="B70" s="105" t="s">
        <v>65</v>
      </c>
      <c r="C70" s="78" t="s">
        <v>66</v>
      </c>
      <c r="D70" s="78" t="s">
        <v>67</v>
      </c>
      <c r="E70" s="79" t="s">
        <v>68</v>
      </c>
      <c r="I70" s="93"/>
      <c r="J70" s="94"/>
      <c r="K70" s="95" t="s">
        <v>48</v>
      </c>
      <c r="L70" s="96" t="s">
        <v>74</v>
      </c>
      <c r="M70" s="96" t="s">
        <v>45</v>
      </c>
      <c r="N70" s="96" t="s">
        <v>44</v>
      </c>
      <c r="O70" s="97" t="s">
        <v>46</v>
      </c>
    </row>
    <row r="71" spans="1:15" ht="19.5" thickBot="1" x14ac:dyDescent="0.2">
      <c r="A71" s="81">
        <v>1</v>
      </c>
      <c r="B71" s="82">
        <v>1</v>
      </c>
      <c r="C71" s="83">
        <v>3</v>
      </c>
      <c r="D71" s="106">
        <f>B63</f>
        <v>1.34351974532341</v>
      </c>
      <c r="E71" s="107">
        <f>E62</f>
        <v>1.2151606335167175</v>
      </c>
      <c r="I71" s="98"/>
      <c r="J71" s="92" t="s">
        <v>54</v>
      </c>
      <c r="K71" s="117">
        <v>-1.7352166107751663</v>
      </c>
      <c r="L71" s="110">
        <v>-1.1038469973160709</v>
      </c>
      <c r="M71" s="110">
        <v>0.33084024206390139</v>
      </c>
      <c r="N71" s="110">
        <v>0.52006861219136902</v>
      </c>
      <c r="O71" s="111">
        <v>1.2151606335167175</v>
      </c>
    </row>
    <row r="72" spans="1:15" x14ac:dyDescent="0.15">
      <c r="A72" s="85">
        <v>2</v>
      </c>
      <c r="B72" s="86">
        <v>2</v>
      </c>
      <c r="C72" s="87">
        <v>4</v>
      </c>
      <c r="D72" s="108">
        <f>B64</f>
        <v>-1.5694571214513842</v>
      </c>
      <c r="E72" s="109">
        <f>F62</f>
        <v>-1.1038469973160709</v>
      </c>
      <c r="I72" s="99" t="s">
        <v>50</v>
      </c>
      <c r="J72" s="107">
        <v>-1.5694571214513842</v>
      </c>
      <c r="K72" s="82">
        <v>1</v>
      </c>
      <c r="L72" s="83">
        <v>1</v>
      </c>
      <c r="M72" s="83"/>
      <c r="N72" s="83"/>
      <c r="O72" s="84"/>
    </row>
    <row r="73" spans="1:15" x14ac:dyDescent="0.15">
      <c r="A73" s="85">
        <v>3</v>
      </c>
      <c r="B73" s="86">
        <v>2</v>
      </c>
      <c r="C73" s="87">
        <v>5</v>
      </c>
      <c r="D73" s="108">
        <f>B64</f>
        <v>-1.5694571214513842</v>
      </c>
      <c r="E73" s="109">
        <f>G62</f>
        <v>-1.7352166107751663</v>
      </c>
      <c r="I73" s="100" t="s">
        <v>51</v>
      </c>
      <c r="J73" s="109">
        <v>-0.4273303803524986</v>
      </c>
      <c r="K73" s="86"/>
      <c r="L73" s="87">
        <v>1</v>
      </c>
      <c r="M73" s="87">
        <v>1</v>
      </c>
      <c r="N73" s="87"/>
      <c r="O73" s="88"/>
    </row>
    <row r="74" spans="1:15" x14ac:dyDescent="0.15">
      <c r="A74" s="85">
        <v>4</v>
      </c>
      <c r="B74" s="86">
        <v>3</v>
      </c>
      <c r="C74" s="87">
        <v>2</v>
      </c>
      <c r="D74" s="108">
        <f>B65</f>
        <v>-0.4273303803524986</v>
      </c>
      <c r="E74" s="109">
        <f>D62</f>
        <v>0.33084024206390139</v>
      </c>
      <c r="I74" s="100" t="s">
        <v>52</v>
      </c>
      <c r="J74" s="109">
        <v>0.47039232188322783</v>
      </c>
      <c r="K74" s="86"/>
      <c r="L74" s="87"/>
      <c r="M74" s="87">
        <v>1</v>
      </c>
      <c r="N74" s="87">
        <v>1</v>
      </c>
      <c r="O74" s="88"/>
    </row>
    <row r="75" spans="1:15" x14ac:dyDescent="0.15">
      <c r="A75" s="85">
        <v>5</v>
      </c>
      <c r="B75" s="86">
        <v>3</v>
      </c>
      <c r="C75" s="87">
        <v>4</v>
      </c>
      <c r="D75" s="108">
        <f>B65</f>
        <v>-0.4273303803524986</v>
      </c>
      <c r="E75" s="109">
        <f>F62</f>
        <v>-1.1038469973160709</v>
      </c>
      <c r="I75" s="100" t="s">
        <v>53</v>
      </c>
      <c r="J75" s="109">
        <v>0.85463530725894998</v>
      </c>
      <c r="K75" s="86"/>
      <c r="L75" s="87"/>
      <c r="M75" s="87">
        <v>1</v>
      </c>
      <c r="N75" s="87"/>
      <c r="O75" s="88">
        <v>1</v>
      </c>
    </row>
    <row r="76" spans="1:15" ht="19.5" thickBot="1" x14ac:dyDescent="0.2">
      <c r="A76" s="85">
        <v>6</v>
      </c>
      <c r="B76" s="86">
        <v>4</v>
      </c>
      <c r="C76" s="87">
        <v>1</v>
      </c>
      <c r="D76" s="108">
        <f>B66</f>
        <v>0.47039232188322783</v>
      </c>
      <c r="E76" s="109">
        <f>C62</f>
        <v>0.52006861219136902</v>
      </c>
      <c r="I76" s="101" t="s">
        <v>49</v>
      </c>
      <c r="J76" s="111">
        <v>1.34351974532341</v>
      </c>
      <c r="K76" s="90"/>
      <c r="L76" s="91"/>
      <c r="M76" s="91"/>
      <c r="N76" s="91"/>
      <c r="O76" s="92">
        <v>1</v>
      </c>
    </row>
    <row r="77" spans="1:15" x14ac:dyDescent="0.15">
      <c r="A77" s="85">
        <v>7</v>
      </c>
      <c r="B77" s="86">
        <v>4</v>
      </c>
      <c r="C77" s="87">
        <v>2</v>
      </c>
      <c r="D77" s="108">
        <f>B66</f>
        <v>0.47039232188322783</v>
      </c>
      <c r="E77" s="109">
        <f>D62</f>
        <v>0.33084024206390139</v>
      </c>
    </row>
    <row r="78" spans="1:15" x14ac:dyDescent="0.15">
      <c r="A78" s="85">
        <v>8</v>
      </c>
      <c r="B78" s="86">
        <v>5</v>
      </c>
      <c r="C78" s="87">
        <v>2</v>
      </c>
      <c r="D78" s="108">
        <f>B67</f>
        <v>0.85463530725894998</v>
      </c>
      <c r="E78" s="109">
        <f>D62</f>
        <v>0.33084024206390139</v>
      </c>
    </row>
    <row r="79" spans="1:15" ht="19.5" thickBot="1" x14ac:dyDescent="0.2">
      <c r="A79" s="89">
        <v>9</v>
      </c>
      <c r="B79" s="90">
        <v>5</v>
      </c>
      <c r="C79" s="91">
        <v>3</v>
      </c>
      <c r="D79" s="110">
        <f>B67</f>
        <v>0.85463530725894998</v>
      </c>
      <c r="E79" s="111">
        <f>E62</f>
        <v>1.2151606335167175</v>
      </c>
    </row>
    <row r="80" spans="1:15" ht="19.5" thickBot="1" x14ac:dyDescent="0.2"/>
    <row r="81" spans="3:5" ht="19.5" thickBot="1" x14ac:dyDescent="0.2">
      <c r="C81" s="76"/>
      <c r="D81" s="105" t="s">
        <v>69</v>
      </c>
      <c r="E81" s="112" t="s">
        <v>70</v>
      </c>
    </row>
    <row r="82" spans="3:5" x14ac:dyDescent="0.15">
      <c r="C82" s="81" t="s">
        <v>71</v>
      </c>
      <c r="D82" s="113">
        <f>AVERAGE(D71:D79)</f>
        <v>0</v>
      </c>
      <c r="E82" s="107">
        <f>AVERAGE(E71:E79)</f>
        <v>1.0222193462065359E-12</v>
      </c>
    </row>
    <row r="83" spans="3:5" ht="19.5" thickBot="1" x14ac:dyDescent="0.2">
      <c r="C83" s="85" t="s">
        <v>72</v>
      </c>
      <c r="D83" s="114">
        <f>(STDEVP(D71:D79))^2</f>
        <v>1.0000000017742021</v>
      </c>
      <c r="E83" s="111">
        <f>(STDEVP(E71:E79))^2</f>
        <v>1.0000001069409252</v>
      </c>
    </row>
    <row r="84" spans="3:5" ht="19.5" thickBot="1" x14ac:dyDescent="0.2">
      <c r="C84" s="89" t="s">
        <v>73</v>
      </c>
      <c r="D84" s="115">
        <f>CORREL(D71:D79,E71:E79)</f>
        <v>0.90447085067597055</v>
      </c>
      <c r="E84" s="103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M15" sqref="M15"/>
    </sheetView>
  </sheetViews>
  <sheetFormatPr defaultRowHeight="13.5" x14ac:dyDescent="0.15"/>
  <cols>
    <col min="1" max="6" width="8.875" style="119"/>
    <col min="7" max="7" width="9.5" style="119" bestFit="1" customWidth="1"/>
    <col min="8" max="9" width="9" style="119" bestFit="1" customWidth="1"/>
    <col min="10" max="10" width="9.5" style="119" bestFit="1" customWidth="1"/>
  </cols>
  <sheetData>
    <row r="1" spans="1:10" x14ac:dyDescent="0.15">
      <c r="F1" s="1"/>
      <c r="G1" s="1"/>
      <c r="H1" s="1" t="s">
        <v>75</v>
      </c>
      <c r="I1" s="1" t="s">
        <v>76</v>
      </c>
      <c r="J1" s="1" t="s">
        <v>77</v>
      </c>
    </row>
    <row r="2" spans="1:10" x14ac:dyDescent="0.15">
      <c r="A2" s="1"/>
      <c r="B2" s="1" t="s">
        <v>75</v>
      </c>
      <c r="C2" s="1" t="s">
        <v>76</v>
      </c>
      <c r="D2" s="1" t="s">
        <v>77</v>
      </c>
      <c r="F2" s="1"/>
      <c r="G2" s="1" t="s">
        <v>78</v>
      </c>
      <c r="H2" s="1">
        <f>G3</f>
        <v>1</v>
      </c>
      <c r="I2" s="1">
        <f>G4</f>
        <v>0</v>
      </c>
      <c r="J2" s="1">
        <f>G5</f>
        <v>-1</v>
      </c>
    </row>
    <row r="3" spans="1:10" x14ac:dyDescent="0.15">
      <c r="A3" s="1" t="s">
        <v>75</v>
      </c>
      <c r="B3" s="1"/>
      <c r="C3" s="1">
        <v>34</v>
      </c>
      <c r="D3" s="1">
        <v>80</v>
      </c>
      <c r="F3" s="1" t="s">
        <v>75</v>
      </c>
      <c r="G3" s="1">
        <v>1</v>
      </c>
      <c r="H3" s="1"/>
      <c r="I3" s="1">
        <v>34</v>
      </c>
      <c r="J3" s="1">
        <v>80</v>
      </c>
    </row>
    <row r="4" spans="1:10" x14ac:dyDescent="0.15">
      <c r="A4" s="1" t="s">
        <v>76</v>
      </c>
      <c r="B4" s="1">
        <v>53</v>
      </c>
      <c r="C4" s="1"/>
      <c r="D4" s="1">
        <v>54</v>
      </c>
      <c r="F4" s="1" t="s">
        <v>76</v>
      </c>
      <c r="G4" s="1">
        <v>0</v>
      </c>
      <c r="H4" s="1">
        <v>53</v>
      </c>
      <c r="I4" s="1"/>
      <c r="J4" s="1">
        <v>54</v>
      </c>
    </row>
    <row r="5" spans="1:10" x14ac:dyDescent="0.15">
      <c r="A5" s="1" t="s">
        <v>77</v>
      </c>
      <c r="B5" s="1">
        <v>52</v>
      </c>
      <c r="C5" s="1">
        <v>13</v>
      </c>
      <c r="D5" s="1"/>
      <c r="F5" s="1" t="s">
        <v>77</v>
      </c>
      <c r="G5" s="1">
        <v>-1</v>
      </c>
      <c r="H5" s="1">
        <v>52</v>
      </c>
      <c r="I5" s="1">
        <v>13</v>
      </c>
      <c r="J5" s="1"/>
    </row>
    <row r="7" spans="1:10" x14ac:dyDescent="0.15">
      <c r="F7" s="1" t="s">
        <v>79</v>
      </c>
      <c r="G7" s="1">
        <f>AVERAGE(G3:G5)</f>
        <v>0</v>
      </c>
    </row>
    <row r="8" spans="1:10" x14ac:dyDescent="0.15">
      <c r="F8" s="1" t="s">
        <v>80</v>
      </c>
      <c r="G8" s="1">
        <f>SUMSQ(G3:G5)</f>
        <v>2</v>
      </c>
    </row>
    <row r="9" spans="1:10" x14ac:dyDescent="0.15">
      <c r="F9" s="1" t="s">
        <v>81</v>
      </c>
      <c r="G9" s="1">
        <f>SUMPRODUCT(B3:D5,H3:J5)</f>
        <v>16154</v>
      </c>
    </row>
    <row r="11" spans="1:10" x14ac:dyDescent="0.15">
      <c r="F11" s="1"/>
      <c r="G11" s="1"/>
      <c r="H11" s="1" t="s">
        <v>75</v>
      </c>
      <c r="I11" s="1" t="s">
        <v>76</v>
      </c>
      <c r="J11" s="1" t="s">
        <v>77</v>
      </c>
    </row>
    <row r="12" spans="1:10" x14ac:dyDescent="0.15">
      <c r="A12" s="1"/>
      <c r="B12" s="1" t="s">
        <v>75</v>
      </c>
      <c r="C12" s="1" t="s">
        <v>76</v>
      </c>
      <c r="D12" s="1" t="s">
        <v>77</v>
      </c>
      <c r="F12" s="1"/>
      <c r="G12" s="1" t="s">
        <v>78</v>
      </c>
      <c r="H12" s="121">
        <f>G13</f>
        <v>-0.29619123337050679</v>
      </c>
      <c r="I12" s="121">
        <f>G14</f>
        <v>0.8070364301781292</v>
      </c>
      <c r="J12" s="121">
        <f>G15</f>
        <v>-0.51084519680762241</v>
      </c>
    </row>
    <row r="13" spans="1:10" x14ac:dyDescent="0.15">
      <c r="A13" s="1" t="s">
        <v>75</v>
      </c>
      <c r="B13" s="1"/>
      <c r="C13" s="1">
        <v>34</v>
      </c>
      <c r="D13" s="1">
        <v>80</v>
      </c>
      <c r="F13" s="1" t="s">
        <v>75</v>
      </c>
      <c r="G13" s="121">
        <v>-0.29619123337050679</v>
      </c>
      <c r="H13" s="1">
        <f>($G13-H$12)^2</f>
        <v>0</v>
      </c>
      <c r="I13" s="120">
        <f t="shared" ref="I13:J15" si="0">($G13-I$12)^2</f>
        <v>1.2171112776189823</v>
      </c>
      <c r="J13" s="120">
        <f t="shared" si="0"/>
        <v>4.6076324019262573E-2</v>
      </c>
    </row>
    <row r="14" spans="1:10" x14ac:dyDescent="0.15">
      <c r="A14" s="1" t="s">
        <v>76</v>
      </c>
      <c r="B14" s="1">
        <v>53</v>
      </c>
      <c r="C14" s="1"/>
      <c r="D14" s="1">
        <v>54</v>
      </c>
      <c r="F14" s="1" t="s">
        <v>76</v>
      </c>
      <c r="G14" s="121">
        <v>0.8070364301781292</v>
      </c>
      <c r="H14" s="120">
        <f t="shared" ref="H14:H15" si="1">($G14-H$12)^2</f>
        <v>1.2171112776189823</v>
      </c>
      <c r="I14" s="1">
        <f t="shared" si="0"/>
        <v>0</v>
      </c>
      <c r="J14" s="120">
        <f t="shared" si="0"/>
        <v>1.7368119827466117</v>
      </c>
    </row>
    <row r="15" spans="1:10" x14ac:dyDescent="0.15">
      <c r="A15" s="1" t="s">
        <v>77</v>
      </c>
      <c r="B15" s="1">
        <v>52</v>
      </c>
      <c r="C15" s="1">
        <v>13</v>
      </c>
      <c r="D15" s="1"/>
      <c r="F15" s="1" t="s">
        <v>77</v>
      </c>
      <c r="G15" s="121">
        <v>-0.51084519680762241</v>
      </c>
      <c r="H15" s="120">
        <f t="shared" si="1"/>
        <v>4.6076324019262573E-2</v>
      </c>
      <c r="I15" s="120">
        <f t="shared" si="0"/>
        <v>1.7368119827466117</v>
      </c>
      <c r="J15" s="1">
        <f t="shared" si="0"/>
        <v>0</v>
      </c>
    </row>
    <row r="17" spans="6:7" x14ac:dyDescent="0.15">
      <c r="F17" s="1" t="s">
        <v>79</v>
      </c>
      <c r="G17" s="1">
        <f>AVERAGE(G13:G15)</f>
        <v>0</v>
      </c>
    </row>
    <row r="18" spans="6:7" x14ac:dyDescent="0.15">
      <c r="F18" s="1" t="s">
        <v>80</v>
      </c>
      <c r="G18" s="1">
        <f>SUMSQ(G13:G15)</f>
        <v>0.99999986146161901</v>
      </c>
    </row>
    <row r="19" spans="6:7" x14ac:dyDescent="0.15">
      <c r="F19" s="1" t="s">
        <v>81</v>
      </c>
      <c r="G19" s="1">
        <f>SUMPRODUCT(B13:D15,H13:J15)</f>
        <v>228.33715876741712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workbookViewId="0">
      <selection activeCell="S27" sqref="S27"/>
    </sheetView>
  </sheetViews>
  <sheetFormatPr defaultRowHeight="13.5" x14ac:dyDescent="0.15"/>
  <cols>
    <col min="1" max="3" width="5.5" style="119" bestFit="1" customWidth="1"/>
    <col min="4" max="7" width="5.5" style="119" customWidth="1"/>
    <col min="8" max="8" width="5.5" style="119" bestFit="1" customWidth="1"/>
    <col min="9" max="9" width="8.875" style="119"/>
    <col min="10" max="10" width="5.5" style="119" bestFit="1" customWidth="1"/>
    <col min="11" max="11" width="7.625" style="119" customWidth="1"/>
    <col min="12" max="14" width="6.5" style="119" bestFit="1" customWidth="1"/>
    <col min="15" max="15" width="6.125" bestFit="1" customWidth="1"/>
    <col min="16" max="18" width="7.5" bestFit="1" customWidth="1"/>
  </cols>
  <sheetData>
    <row r="1" spans="1:28" x14ac:dyDescent="0.15">
      <c r="J1" s="51"/>
      <c r="K1" s="8"/>
      <c r="L1" s="1" t="s">
        <v>75</v>
      </c>
      <c r="M1" s="1" t="s">
        <v>76</v>
      </c>
      <c r="N1" s="1" t="s">
        <v>82</v>
      </c>
      <c r="O1" s="1" t="s">
        <v>84</v>
      </c>
      <c r="P1" s="1" t="s">
        <v>77</v>
      </c>
      <c r="Q1" s="1" t="s">
        <v>85</v>
      </c>
      <c r="R1" s="1" t="s">
        <v>87</v>
      </c>
      <c r="T1" s="51"/>
      <c r="U1" s="8"/>
      <c r="V1" s="1" t="s">
        <v>75</v>
      </c>
      <c r="W1" s="1" t="s">
        <v>76</v>
      </c>
      <c r="X1" s="1" t="s">
        <v>82</v>
      </c>
      <c r="Y1" s="1" t="s">
        <v>84</v>
      </c>
      <c r="Z1" s="1" t="s">
        <v>77</v>
      </c>
      <c r="AA1" s="1" t="s">
        <v>85</v>
      </c>
      <c r="AB1" s="1" t="s">
        <v>87</v>
      </c>
    </row>
    <row r="2" spans="1:28" ht="18.75" x14ac:dyDescent="0.15">
      <c r="A2" s="125"/>
      <c r="B2" s="1" t="s">
        <v>75</v>
      </c>
      <c r="C2" s="1" t="s">
        <v>76</v>
      </c>
      <c r="D2" s="1" t="s">
        <v>82</v>
      </c>
      <c r="E2" s="1" t="s">
        <v>84</v>
      </c>
      <c r="F2" s="1" t="s">
        <v>77</v>
      </c>
      <c r="G2" s="1" t="s">
        <v>85</v>
      </c>
      <c r="H2" s="1" t="s">
        <v>87</v>
      </c>
      <c r="J2" s="2"/>
      <c r="K2" s="1" t="s">
        <v>78</v>
      </c>
      <c r="L2" s="1">
        <f>K3</f>
        <v>3</v>
      </c>
      <c r="M2" s="1">
        <f>K4</f>
        <v>2</v>
      </c>
      <c r="N2" s="1">
        <f>K5</f>
        <v>1</v>
      </c>
      <c r="O2" s="122">
        <f>K6</f>
        <v>0</v>
      </c>
      <c r="P2" s="124">
        <f>K7</f>
        <v>-1</v>
      </c>
      <c r="Q2" s="124">
        <f>K8</f>
        <v>-2</v>
      </c>
      <c r="R2" s="124">
        <f>K9</f>
        <v>-3</v>
      </c>
      <c r="T2" s="2"/>
      <c r="U2" s="1" t="s">
        <v>78</v>
      </c>
      <c r="V2" s="1" t="s">
        <v>88</v>
      </c>
      <c r="W2" s="1" t="s">
        <v>89</v>
      </c>
      <c r="X2" s="1" t="s">
        <v>90</v>
      </c>
      <c r="Y2" s="1" t="s">
        <v>91</v>
      </c>
      <c r="Z2" s="1" t="s">
        <v>92</v>
      </c>
      <c r="AA2" s="1" t="s">
        <v>93</v>
      </c>
      <c r="AB2" s="1" t="s">
        <v>94</v>
      </c>
    </row>
    <row r="3" spans="1:28" ht="16.5" x14ac:dyDescent="0.15">
      <c r="A3" s="1" t="s">
        <v>75</v>
      </c>
      <c r="B3" s="125"/>
      <c r="C3" s="1">
        <v>70.099999999999994</v>
      </c>
      <c r="D3" s="1">
        <v>61.7</v>
      </c>
      <c r="E3" s="1">
        <v>56.1</v>
      </c>
      <c r="F3" s="1">
        <v>59.5</v>
      </c>
      <c r="G3" s="1">
        <v>72.3</v>
      </c>
      <c r="H3" s="1">
        <v>84.8</v>
      </c>
      <c r="J3" s="1" t="s">
        <v>75</v>
      </c>
      <c r="K3" s="1">
        <v>3</v>
      </c>
      <c r="L3" s="1">
        <f>($K3-L$2)^2</f>
        <v>0</v>
      </c>
      <c r="M3" s="1">
        <f t="shared" ref="M3:R9" si="0">($K3-M$2)^2</f>
        <v>1</v>
      </c>
      <c r="N3" s="1">
        <f t="shared" si="0"/>
        <v>4</v>
      </c>
      <c r="O3" s="1">
        <f t="shared" si="0"/>
        <v>9</v>
      </c>
      <c r="P3" s="1">
        <f t="shared" si="0"/>
        <v>16</v>
      </c>
      <c r="Q3" s="1">
        <f t="shared" si="0"/>
        <v>25</v>
      </c>
      <c r="R3" s="1">
        <f t="shared" si="0"/>
        <v>36</v>
      </c>
      <c r="T3" s="1" t="s">
        <v>75</v>
      </c>
      <c r="U3" s="1" t="s">
        <v>88</v>
      </c>
      <c r="V3" s="126" t="s">
        <v>95</v>
      </c>
      <c r="W3" s="126" t="s">
        <v>96</v>
      </c>
      <c r="X3" s="126" t="s">
        <v>97</v>
      </c>
      <c r="Y3" s="126" t="s">
        <v>98</v>
      </c>
      <c r="Z3" s="126" t="s">
        <v>99</v>
      </c>
      <c r="AA3" s="126" t="s">
        <v>100</v>
      </c>
      <c r="AB3" s="126" t="s">
        <v>101</v>
      </c>
    </row>
    <row r="4" spans="1:28" ht="18.75" x14ac:dyDescent="0.15">
      <c r="A4" s="1" t="s">
        <v>76</v>
      </c>
      <c r="B4" s="1">
        <v>85.7</v>
      </c>
      <c r="C4" s="125"/>
      <c r="D4" s="1">
        <v>62</v>
      </c>
      <c r="E4" s="1">
        <v>79.099999999999994</v>
      </c>
      <c r="F4" s="1">
        <v>33.9</v>
      </c>
      <c r="G4" s="1">
        <v>32</v>
      </c>
      <c r="H4" s="1">
        <v>96.5</v>
      </c>
      <c r="J4" s="1" t="s">
        <v>76</v>
      </c>
      <c r="K4" s="1">
        <v>2</v>
      </c>
      <c r="L4" s="1">
        <f t="shared" ref="L4:L9" si="1">($K4-L$2)^2</f>
        <v>1</v>
      </c>
      <c r="M4" s="1">
        <f t="shared" si="0"/>
        <v>0</v>
      </c>
      <c r="N4" s="1">
        <f t="shared" si="0"/>
        <v>1</v>
      </c>
      <c r="O4" s="1">
        <f t="shared" si="0"/>
        <v>4</v>
      </c>
      <c r="P4" s="1">
        <f t="shared" si="0"/>
        <v>9</v>
      </c>
      <c r="Q4" s="1">
        <f t="shared" si="0"/>
        <v>16</v>
      </c>
      <c r="R4" s="1">
        <f t="shared" si="0"/>
        <v>25</v>
      </c>
      <c r="T4" s="1" t="s">
        <v>76</v>
      </c>
      <c r="U4" s="1" t="s">
        <v>89</v>
      </c>
      <c r="V4" s="126" t="s">
        <v>102</v>
      </c>
      <c r="W4" s="126" t="s">
        <v>103</v>
      </c>
      <c r="X4" s="126" t="s">
        <v>104</v>
      </c>
      <c r="Y4" s="126" t="s">
        <v>105</v>
      </c>
      <c r="Z4" s="126" t="s">
        <v>106</v>
      </c>
      <c r="AA4" s="126" t="s">
        <v>107</v>
      </c>
      <c r="AB4" s="126" t="s">
        <v>108</v>
      </c>
    </row>
    <row r="5" spans="1:28" ht="18.75" x14ac:dyDescent="0.15">
      <c r="A5" s="1" t="s">
        <v>82</v>
      </c>
      <c r="B5" s="1">
        <v>84.1</v>
      </c>
      <c r="C5" s="1">
        <v>58.5</v>
      </c>
      <c r="D5" s="125"/>
      <c r="E5" s="1">
        <v>74.7</v>
      </c>
      <c r="F5" s="1">
        <v>82.3</v>
      </c>
      <c r="G5" s="1">
        <v>72.599999999999994</v>
      </c>
      <c r="H5" s="1">
        <v>89.5</v>
      </c>
      <c r="J5" s="1" t="s">
        <v>82</v>
      </c>
      <c r="K5" s="1">
        <v>1</v>
      </c>
      <c r="L5" s="1">
        <f t="shared" si="1"/>
        <v>4</v>
      </c>
      <c r="M5" s="1">
        <f t="shared" si="0"/>
        <v>1</v>
      </c>
      <c r="N5" s="1">
        <f t="shared" si="0"/>
        <v>0</v>
      </c>
      <c r="O5" s="1">
        <f t="shared" si="0"/>
        <v>1</v>
      </c>
      <c r="P5" s="1">
        <f t="shared" si="0"/>
        <v>4</v>
      </c>
      <c r="Q5" s="1">
        <f t="shared" si="0"/>
        <v>9</v>
      </c>
      <c r="R5" s="1">
        <f t="shared" si="0"/>
        <v>16</v>
      </c>
      <c r="T5" s="1" t="s">
        <v>82</v>
      </c>
      <c r="U5" s="1" t="s">
        <v>90</v>
      </c>
      <c r="V5" s="126" t="s">
        <v>109</v>
      </c>
      <c r="W5" s="126" t="s">
        <v>110</v>
      </c>
      <c r="X5" s="126" t="s">
        <v>111</v>
      </c>
      <c r="Y5" s="126" t="s">
        <v>112</v>
      </c>
      <c r="Z5" s="126" t="s">
        <v>113</v>
      </c>
      <c r="AA5" s="126" t="s">
        <v>114</v>
      </c>
      <c r="AB5" s="126" t="s">
        <v>115</v>
      </c>
    </row>
    <row r="6" spans="1:28" ht="18.75" x14ac:dyDescent="0.15">
      <c r="A6" s="1" t="s">
        <v>83</v>
      </c>
      <c r="B6" s="1">
        <v>77.400000000000006</v>
      </c>
      <c r="C6" s="1">
        <v>61.9</v>
      </c>
      <c r="D6" s="1">
        <v>68.099999999999994</v>
      </c>
      <c r="E6" s="125"/>
      <c r="F6" s="1">
        <v>86.7</v>
      </c>
      <c r="G6" s="1">
        <v>72.099999999999994</v>
      </c>
      <c r="H6" s="1">
        <v>84.5</v>
      </c>
      <c r="J6" s="1" t="s">
        <v>83</v>
      </c>
      <c r="K6" s="1">
        <v>0</v>
      </c>
      <c r="L6" s="1">
        <f t="shared" si="1"/>
        <v>9</v>
      </c>
      <c r="M6" s="1">
        <f t="shared" si="0"/>
        <v>4</v>
      </c>
      <c r="N6" s="1">
        <f t="shared" si="0"/>
        <v>1</v>
      </c>
      <c r="O6" s="1">
        <f t="shared" si="0"/>
        <v>0</v>
      </c>
      <c r="P6" s="1">
        <f t="shared" si="0"/>
        <v>1</v>
      </c>
      <c r="Q6" s="1">
        <f t="shared" si="0"/>
        <v>4</v>
      </c>
      <c r="R6" s="1">
        <f t="shared" si="0"/>
        <v>9</v>
      </c>
      <c r="T6" s="1" t="s">
        <v>83</v>
      </c>
      <c r="U6" s="1" t="s">
        <v>91</v>
      </c>
      <c r="V6" s="126" t="s">
        <v>116</v>
      </c>
      <c r="W6" s="126" t="s">
        <v>117</v>
      </c>
      <c r="X6" s="126" t="s">
        <v>118</v>
      </c>
      <c r="Y6" s="126" t="s">
        <v>119</v>
      </c>
      <c r="Z6" s="126" t="s">
        <v>120</v>
      </c>
      <c r="AA6" s="126" t="s">
        <v>121</v>
      </c>
      <c r="AB6" s="126" t="s">
        <v>122</v>
      </c>
    </row>
    <row r="7" spans="1:28" ht="18.75" x14ac:dyDescent="0.15">
      <c r="A7" s="1" t="s">
        <v>77</v>
      </c>
      <c r="B7" s="1">
        <v>54.4</v>
      </c>
      <c r="C7" s="1">
        <v>37.4</v>
      </c>
      <c r="D7" s="1">
        <v>45.5</v>
      </c>
      <c r="E7" s="1">
        <v>43.8</v>
      </c>
      <c r="F7" s="125"/>
      <c r="G7" s="1">
        <v>28.6</v>
      </c>
      <c r="H7" s="1">
        <v>51.6</v>
      </c>
      <c r="J7" s="1" t="s">
        <v>77</v>
      </c>
      <c r="K7" s="1">
        <v>-1</v>
      </c>
      <c r="L7" s="1">
        <f t="shared" si="1"/>
        <v>16</v>
      </c>
      <c r="M7" s="1">
        <f t="shared" si="0"/>
        <v>9</v>
      </c>
      <c r="N7" s="1">
        <f t="shared" si="0"/>
        <v>4</v>
      </c>
      <c r="O7" s="1">
        <f t="shared" si="0"/>
        <v>1</v>
      </c>
      <c r="P7" s="1">
        <f t="shared" si="0"/>
        <v>0</v>
      </c>
      <c r="Q7" s="1">
        <f t="shared" si="0"/>
        <v>1</v>
      </c>
      <c r="R7" s="1">
        <f t="shared" si="0"/>
        <v>4</v>
      </c>
      <c r="T7" s="1" t="s">
        <v>77</v>
      </c>
      <c r="U7" s="1" t="s">
        <v>92</v>
      </c>
      <c r="V7" s="126" t="s">
        <v>124</v>
      </c>
      <c r="W7" s="126" t="s">
        <v>125</v>
      </c>
      <c r="X7" s="126" t="s">
        <v>126</v>
      </c>
      <c r="Y7" s="126" t="s">
        <v>127</v>
      </c>
      <c r="Z7" s="126" t="s">
        <v>128</v>
      </c>
      <c r="AA7" s="126" t="s">
        <v>129</v>
      </c>
      <c r="AB7" s="126" t="s">
        <v>123</v>
      </c>
    </row>
    <row r="8" spans="1:28" ht="18.75" x14ac:dyDescent="0.15">
      <c r="A8" s="1" t="s">
        <v>85</v>
      </c>
      <c r="B8" s="1">
        <v>51.5</v>
      </c>
      <c r="C8" s="1">
        <v>37.4</v>
      </c>
      <c r="D8" s="1">
        <v>34.4</v>
      </c>
      <c r="E8" s="1">
        <v>56.4</v>
      </c>
      <c r="F8" s="1">
        <v>36.799999999999997</v>
      </c>
      <c r="G8" s="125"/>
      <c r="H8" s="1">
        <v>69.7</v>
      </c>
      <c r="J8" s="1" t="s">
        <v>85</v>
      </c>
      <c r="K8" s="1">
        <v>-2</v>
      </c>
      <c r="L8" s="1">
        <f t="shared" si="1"/>
        <v>25</v>
      </c>
      <c r="M8" s="1">
        <f t="shared" si="0"/>
        <v>16</v>
      </c>
      <c r="N8" s="1">
        <f t="shared" si="0"/>
        <v>9</v>
      </c>
      <c r="O8" s="1">
        <f t="shared" si="0"/>
        <v>4</v>
      </c>
      <c r="P8" s="1">
        <f t="shared" si="0"/>
        <v>1</v>
      </c>
      <c r="Q8" s="1">
        <f t="shared" si="0"/>
        <v>0</v>
      </c>
      <c r="R8" s="1">
        <f t="shared" si="0"/>
        <v>1</v>
      </c>
      <c r="T8" s="1" t="s">
        <v>85</v>
      </c>
      <c r="U8" s="1" t="s">
        <v>93</v>
      </c>
      <c r="V8" s="126" t="s">
        <v>130</v>
      </c>
      <c r="W8" s="126" t="s">
        <v>131</v>
      </c>
      <c r="X8" s="126" t="s">
        <v>132</v>
      </c>
      <c r="Y8" s="126" t="s">
        <v>133</v>
      </c>
      <c r="Z8" s="126" t="s">
        <v>134</v>
      </c>
      <c r="AA8" s="126" t="s">
        <v>135</v>
      </c>
      <c r="AB8" s="126" t="s">
        <v>136</v>
      </c>
    </row>
    <row r="9" spans="1:28" ht="18.75" x14ac:dyDescent="0.15">
      <c r="A9" s="1" t="s">
        <v>86</v>
      </c>
      <c r="B9" s="1">
        <v>68.900000000000006</v>
      </c>
      <c r="C9" s="1">
        <v>43.2</v>
      </c>
      <c r="D9" s="1">
        <v>55.3</v>
      </c>
      <c r="E9" s="1">
        <v>65.3</v>
      </c>
      <c r="F9" s="1">
        <v>67.2</v>
      </c>
      <c r="G9" s="1">
        <v>56.2</v>
      </c>
      <c r="H9" s="125"/>
      <c r="J9" s="1" t="s">
        <v>86</v>
      </c>
      <c r="K9" s="1">
        <v>-3</v>
      </c>
      <c r="L9" s="1">
        <f t="shared" si="1"/>
        <v>36</v>
      </c>
      <c r="M9" s="1">
        <f t="shared" si="0"/>
        <v>25</v>
      </c>
      <c r="N9" s="1">
        <f t="shared" si="0"/>
        <v>16</v>
      </c>
      <c r="O9" s="1">
        <f t="shared" si="0"/>
        <v>9</v>
      </c>
      <c r="P9" s="1">
        <f t="shared" si="0"/>
        <v>4</v>
      </c>
      <c r="Q9" s="1">
        <f t="shared" si="0"/>
        <v>1</v>
      </c>
      <c r="R9" s="1">
        <f t="shared" si="0"/>
        <v>0</v>
      </c>
      <c r="T9" s="1" t="s">
        <v>86</v>
      </c>
      <c r="U9" s="1" t="s">
        <v>94</v>
      </c>
      <c r="V9" s="126" t="s">
        <v>137</v>
      </c>
      <c r="W9" s="126" t="s">
        <v>138</v>
      </c>
      <c r="X9" s="126" t="s">
        <v>139</v>
      </c>
      <c r="Y9" s="126" t="s">
        <v>140</v>
      </c>
      <c r="Z9" s="126" t="s">
        <v>141</v>
      </c>
      <c r="AA9" s="126" t="s">
        <v>142</v>
      </c>
      <c r="AB9" s="126" t="s">
        <v>143</v>
      </c>
    </row>
    <row r="11" spans="1:28" x14ac:dyDescent="0.15">
      <c r="J11" s="1" t="s">
        <v>79</v>
      </c>
      <c r="K11" s="1">
        <f>AVERAGE(K3:K9)</f>
        <v>0</v>
      </c>
    </row>
    <row r="12" spans="1:28" x14ac:dyDescent="0.15">
      <c r="J12" s="1" t="s">
        <v>80</v>
      </c>
      <c r="K12" s="1">
        <f>SUMSQ(K3:K9)</f>
        <v>28</v>
      </c>
    </row>
    <row r="13" spans="1:28" x14ac:dyDescent="0.15">
      <c r="J13" s="1" t="s">
        <v>81</v>
      </c>
      <c r="K13" s="1">
        <f>SUMPRODUCT(B3:H9,L3:R9)</f>
        <v>24913.200000000001</v>
      </c>
    </row>
    <row r="16" spans="1:28" x14ac:dyDescent="0.15">
      <c r="J16" s="51"/>
      <c r="K16" s="8"/>
      <c r="L16" s="1" t="s">
        <v>75</v>
      </c>
      <c r="M16" s="1" t="s">
        <v>76</v>
      </c>
      <c r="N16" s="1" t="s">
        <v>82</v>
      </c>
      <c r="O16" s="1" t="s">
        <v>84</v>
      </c>
      <c r="P16" s="1" t="s">
        <v>77</v>
      </c>
      <c r="Q16" s="1" t="s">
        <v>85</v>
      </c>
      <c r="R16" s="1" t="s">
        <v>87</v>
      </c>
    </row>
    <row r="17" spans="1:18" x14ac:dyDescent="0.15">
      <c r="A17" s="125"/>
      <c r="B17" s="1" t="s">
        <v>75</v>
      </c>
      <c r="C17" s="1" t="s">
        <v>76</v>
      </c>
      <c r="D17" s="1" t="s">
        <v>82</v>
      </c>
      <c r="E17" s="1" t="s">
        <v>84</v>
      </c>
      <c r="F17" s="1" t="s">
        <v>77</v>
      </c>
      <c r="G17" s="1" t="s">
        <v>85</v>
      </c>
      <c r="H17" s="1" t="s">
        <v>87</v>
      </c>
      <c r="J17" s="2"/>
      <c r="K17" s="1" t="s">
        <v>78</v>
      </c>
      <c r="L17" s="1">
        <f>K18</f>
        <v>-1.5940177808436616E-2</v>
      </c>
      <c r="M17" s="1">
        <f>K19</f>
        <v>3.6533610171049176E-2</v>
      </c>
      <c r="N17" s="1">
        <f>K20</f>
        <v>6.5308913300811011E-2</v>
      </c>
      <c r="O17" s="122">
        <f>K21</f>
        <v>9.0581533499393459E-3</v>
      </c>
      <c r="P17" s="123">
        <f>K22</f>
        <v>0.66213995875304066</v>
      </c>
      <c r="Q17" s="123">
        <f>K23</f>
        <v>-0.74531583930050704</v>
      </c>
      <c r="R17" s="123">
        <f>K24</f>
        <v>-1.1784618465896457E-2</v>
      </c>
    </row>
    <row r="18" spans="1:18" x14ac:dyDescent="0.15">
      <c r="A18" s="1" t="s">
        <v>75</v>
      </c>
      <c r="B18" s="125"/>
      <c r="C18" s="1">
        <v>70.099999999999994</v>
      </c>
      <c r="D18" s="1">
        <v>61.7</v>
      </c>
      <c r="E18" s="1">
        <v>56.1</v>
      </c>
      <c r="F18" s="1">
        <v>59.5</v>
      </c>
      <c r="G18" s="1">
        <v>72.3</v>
      </c>
      <c r="H18" s="1">
        <v>84.8</v>
      </c>
      <c r="J18" s="1" t="s">
        <v>75</v>
      </c>
      <c r="K18" s="1">
        <v>-1.5940177808436616E-2</v>
      </c>
      <c r="L18" s="1">
        <f>($K18-L$17)^2</f>
        <v>0</v>
      </c>
      <c r="M18" s="1">
        <f t="shared" ref="M18:R24" si="2">($K18-M$17)^2</f>
        <v>2.7534984249160278E-3</v>
      </c>
      <c r="N18" s="1">
        <f t="shared" si="2"/>
        <v>6.6014148060788234E-3</v>
      </c>
      <c r="O18" s="1">
        <f t="shared" si="2"/>
        <v>6.2491656070383058E-4</v>
      </c>
      <c r="P18" s="120">
        <f t="shared" si="2"/>
        <v>0.45979267159923165</v>
      </c>
      <c r="Q18" s="120">
        <f t="shared" si="2"/>
        <v>0.53198885557699538</v>
      </c>
      <c r="R18" s="120">
        <f t="shared" si="2"/>
        <v>1.72686734493728E-5</v>
      </c>
    </row>
    <row r="19" spans="1:18" x14ac:dyDescent="0.15">
      <c r="A19" s="1" t="s">
        <v>76</v>
      </c>
      <c r="B19" s="1">
        <v>85.7</v>
      </c>
      <c r="C19" s="125"/>
      <c r="D19" s="1">
        <v>62</v>
      </c>
      <c r="E19" s="1">
        <v>79.099999999999994</v>
      </c>
      <c r="F19" s="1">
        <v>33.9</v>
      </c>
      <c r="G19" s="1">
        <v>32</v>
      </c>
      <c r="H19" s="1">
        <v>96.5</v>
      </c>
      <c r="J19" s="1" t="s">
        <v>76</v>
      </c>
      <c r="K19" s="1">
        <v>3.6533610171049176E-2</v>
      </c>
      <c r="L19" s="1">
        <f t="shared" ref="L19:L24" si="3">($K19-L$17)^2</f>
        <v>2.7534984249160278E-3</v>
      </c>
      <c r="M19" s="1">
        <f t="shared" si="2"/>
        <v>0</v>
      </c>
      <c r="N19" s="1">
        <f t="shared" si="2"/>
        <v>8.280180702096813E-4</v>
      </c>
      <c r="O19" s="1">
        <f t="shared" si="2"/>
        <v>7.5490072752867063E-4</v>
      </c>
      <c r="P19" s="120">
        <f t="shared" si="2"/>
        <v>0.39138330338609223</v>
      </c>
      <c r="Q19" s="120">
        <f t="shared" si="2"/>
        <v>0.61128856163897549</v>
      </c>
      <c r="R19" s="120">
        <f t="shared" si="2"/>
        <v>2.3346512186121532E-3</v>
      </c>
    </row>
    <row r="20" spans="1:18" x14ac:dyDescent="0.15">
      <c r="A20" s="1" t="s">
        <v>82</v>
      </c>
      <c r="B20" s="1">
        <v>84.1</v>
      </c>
      <c r="C20" s="1">
        <v>58.5</v>
      </c>
      <c r="D20" s="125"/>
      <c r="E20" s="1">
        <v>74.7</v>
      </c>
      <c r="F20" s="1">
        <v>82.3</v>
      </c>
      <c r="G20" s="1">
        <v>72.599999999999994</v>
      </c>
      <c r="H20" s="1">
        <v>89.5</v>
      </c>
      <c r="J20" s="1" t="s">
        <v>82</v>
      </c>
      <c r="K20" s="1">
        <v>6.5308913300811011E-2</v>
      </c>
      <c r="L20" s="1">
        <f t="shared" si="3"/>
        <v>6.6014148060788234E-3</v>
      </c>
      <c r="M20" s="1">
        <f t="shared" si="2"/>
        <v>8.280180702096813E-4</v>
      </c>
      <c r="N20" s="1">
        <f t="shared" si="2"/>
        <v>0</v>
      </c>
      <c r="O20" s="1">
        <f t="shared" si="2"/>
        <v>3.1641479950505875E-3</v>
      </c>
      <c r="P20" s="120">
        <f t="shared" si="2"/>
        <v>0.35620729681560143</v>
      </c>
      <c r="Q20" s="120">
        <f t="shared" si="2"/>
        <v>0.65711248952994805</v>
      </c>
      <c r="R20" s="120">
        <f t="shared" si="2"/>
        <v>5.9434126402643332E-3</v>
      </c>
    </row>
    <row r="21" spans="1:18" x14ac:dyDescent="0.15">
      <c r="A21" s="1" t="s">
        <v>83</v>
      </c>
      <c r="B21" s="1">
        <v>77.400000000000006</v>
      </c>
      <c r="C21" s="1">
        <v>61.9</v>
      </c>
      <c r="D21" s="1">
        <v>68.099999999999994</v>
      </c>
      <c r="E21" s="125"/>
      <c r="F21" s="1">
        <v>86.7</v>
      </c>
      <c r="G21" s="1">
        <v>72.099999999999994</v>
      </c>
      <c r="H21" s="1">
        <v>84.5</v>
      </c>
      <c r="J21" s="1" t="s">
        <v>83</v>
      </c>
      <c r="K21" s="1">
        <v>9.0581533499393459E-3</v>
      </c>
      <c r="L21" s="1">
        <f t="shared" si="3"/>
        <v>6.2491656070383058E-4</v>
      </c>
      <c r="M21" s="1">
        <f t="shared" si="2"/>
        <v>7.5490072752867063E-4</v>
      </c>
      <c r="N21" s="1">
        <f t="shared" si="2"/>
        <v>3.1641479950505875E-3</v>
      </c>
      <c r="O21" s="1">
        <f t="shared" si="2"/>
        <v>0</v>
      </c>
      <c r="P21" s="120">
        <f t="shared" si="2"/>
        <v>0.42651584454857433</v>
      </c>
      <c r="Q21" s="120">
        <f t="shared" si="2"/>
        <v>0.56908012078737569</v>
      </c>
      <c r="R21" s="120">
        <f t="shared" si="2"/>
        <v>4.3442113696699937E-4</v>
      </c>
    </row>
    <row r="22" spans="1:18" x14ac:dyDescent="0.15">
      <c r="A22" s="1" t="s">
        <v>77</v>
      </c>
      <c r="B22" s="1">
        <v>54.4</v>
      </c>
      <c r="C22" s="1">
        <v>37.4</v>
      </c>
      <c r="D22" s="1">
        <v>45.5</v>
      </c>
      <c r="E22" s="1">
        <v>43.8</v>
      </c>
      <c r="F22" s="125"/>
      <c r="G22" s="1">
        <v>28.6</v>
      </c>
      <c r="H22" s="1">
        <v>51.6</v>
      </c>
      <c r="J22" s="1" t="s">
        <v>77</v>
      </c>
      <c r="K22" s="1">
        <v>0.66213995875304066</v>
      </c>
      <c r="L22" s="1">
        <f t="shared" si="3"/>
        <v>0.45979267159923165</v>
      </c>
      <c r="M22" s="1">
        <f t="shared" si="2"/>
        <v>0.39138330338609223</v>
      </c>
      <c r="N22" s="1">
        <f t="shared" si="2"/>
        <v>0.35620729681560143</v>
      </c>
      <c r="O22" s="1">
        <f t="shared" si="2"/>
        <v>0.42651584454857433</v>
      </c>
      <c r="P22" s="120">
        <f t="shared" si="2"/>
        <v>0</v>
      </c>
      <c r="Q22" s="120">
        <f t="shared" si="2"/>
        <v>1.9809318234745492</v>
      </c>
      <c r="R22" s="120">
        <f t="shared" si="2"/>
        <v>0.45417433577972305</v>
      </c>
    </row>
    <row r="23" spans="1:18" x14ac:dyDescent="0.15">
      <c r="A23" s="1" t="s">
        <v>85</v>
      </c>
      <c r="B23" s="1">
        <v>51.5</v>
      </c>
      <c r="C23" s="1">
        <v>37.4</v>
      </c>
      <c r="D23" s="1">
        <v>34.4</v>
      </c>
      <c r="E23" s="1">
        <v>56.4</v>
      </c>
      <c r="F23" s="1">
        <v>36.799999999999997</v>
      </c>
      <c r="G23" s="125"/>
      <c r="H23" s="1">
        <v>69.7</v>
      </c>
      <c r="J23" s="1" t="s">
        <v>85</v>
      </c>
      <c r="K23" s="1">
        <v>-0.74531583930050704</v>
      </c>
      <c r="L23" s="1">
        <f t="shared" si="3"/>
        <v>0.53198885557699538</v>
      </c>
      <c r="M23" s="1">
        <f t="shared" si="2"/>
        <v>0.61128856163897549</v>
      </c>
      <c r="N23" s="1">
        <f t="shared" si="2"/>
        <v>0.65711248952994805</v>
      </c>
      <c r="O23" s="1">
        <f t="shared" si="2"/>
        <v>0.56908012078737569</v>
      </c>
      <c r="P23" s="120">
        <f t="shared" si="2"/>
        <v>1.9809318234745492</v>
      </c>
      <c r="Q23" s="120">
        <f t="shared" si="2"/>
        <v>0</v>
      </c>
      <c r="R23" s="120">
        <f t="shared" si="2"/>
        <v>0.53806805193911411</v>
      </c>
    </row>
    <row r="24" spans="1:18" x14ac:dyDescent="0.15">
      <c r="A24" s="1" t="s">
        <v>86</v>
      </c>
      <c r="B24" s="1">
        <v>68.900000000000006</v>
      </c>
      <c r="C24" s="1">
        <v>43.2</v>
      </c>
      <c r="D24" s="1">
        <v>55.3</v>
      </c>
      <c r="E24" s="1">
        <v>65.3</v>
      </c>
      <c r="F24" s="1">
        <v>67.2</v>
      </c>
      <c r="G24" s="1">
        <v>56.2</v>
      </c>
      <c r="H24" s="125"/>
      <c r="J24" s="1" t="s">
        <v>86</v>
      </c>
      <c r="K24" s="1">
        <v>-1.1784618465896457E-2</v>
      </c>
      <c r="L24" s="1">
        <f t="shared" si="3"/>
        <v>1.72686734493728E-5</v>
      </c>
      <c r="M24" s="1">
        <f t="shared" si="2"/>
        <v>2.3346512186121532E-3</v>
      </c>
      <c r="N24" s="1">
        <f t="shared" si="2"/>
        <v>5.9434126402643332E-3</v>
      </c>
      <c r="O24" s="1">
        <f t="shared" si="2"/>
        <v>4.3442113696699937E-4</v>
      </c>
      <c r="P24" s="120">
        <f t="shared" si="2"/>
        <v>0.45417433577972305</v>
      </c>
      <c r="Q24" s="120">
        <f t="shared" si="2"/>
        <v>0.53806805193911411</v>
      </c>
      <c r="R24" s="120">
        <f t="shared" si="2"/>
        <v>0</v>
      </c>
    </row>
    <row r="26" spans="1:18" x14ac:dyDescent="0.15">
      <c r="J26" s="1" t="s">
        <v>79</v>
      </c>
      <c r="K26" s="1">
        <f>AVERAGE(K18:K24)</f>
        <v>7.9301644616082606E-18</v>
      </c>
    </row>
    <row r="27" spans="1:18" x14ac:dyDescent="0.15">
      <c r="J27" s="1" t="s">
        <v>80</v>
      </c>
      <c r="K27" s="1">
        <f>SUMSQ(K18:K24)</f>
        <v>1.0000000007614229</v>
      </c>
      <c r="P27" s="49"/>
      <c r="Q27" s="49"/>
    </row>
    <row r="28" spans="1:18" x14ac:dyDescent="0.15">
      <c r="J28" s="1" t="s">
        <v>81</v>
      </c>
      <c r="K28" s="1">
        <f>SUMPRODUCT(B18:H24,L18:R24)</f>
        <v>687.82017617215831</v>
      </c>
      <c r="P28" s="49"/>
      <c r="Q28" s="49"/>
    </row>
    <row r="29" spans="1:18" x14ac:dyDescent="0.15">
      <c r="P29" s="49"/>
      <c r="Q29" s="49"/>
    </row>
    <row r="30" spans="1:18" x14ac:dyDescent="0.15">
      <c r="P30" s="49"/>
      <c r="Q30" s="49"/>
    </row>
    <row r="31" spans="1:18" x14ac:dyDescent="0.15">
      <c r="J31" s="1" t="s">
        <v>85</v>
      </c>
      <c r="K31" s="1">
        <v>-0.74863199671645819</v>
      </c>
      <c r="L31" s="119">
        <v>1</v>
      </c>
      <c r="P31" s="49"/>
      <c r="Q31" s="49"/>
    </row>
    <row r="32" spans="1:18" x14ac:dyDescent="0.15">
      <c r="J32" s="1" t="s">
        <v>75</v>
      </c>
      <c r="K32" s="1">
        <v>-1.3047411884817704E-2</v>
      </c>
      <c r="L32" s="119">
        <v>1</v>
      </c>
      <c r="P32" s="49"/>
      <c r="Q32" s="49"/>
    </row>
    <row r="33" spans="10:17" x14ac:dyDescent="0.15">
      <c r="J33" s="1" t="s">
        <v>86</v>
      </c>
      <c r="K33" s="1">
        <v>-5.419475036975035E-3</v>
      </c>
      <c r="L33" s="119">
        <v>1</v>
      </c>
      <c r="P33" s="49"/>
      <c r="Q33" s="49"/>
    </row>
    <row r="34" spans="10:17" x14ac:dyDescent="0.15">
      <c r="J34" s="1" t="s">
        <v>83</v>
      </c>
      <c r="K34" s="1">
        <v>6.2381439348156041E-3</v>
      </c>
      <c r="L34" s="119">
        <v>1</v>
      </c>
    </row>
    <row r="35" spans="10:17" x14ac:dyDescent="0.15">
      <c r="J35" s="1" t="s">
        <v>76</v>
      </c>
      <c r="K35" s="1">
        <v>3.448429465073282E-2</v>
      </c>
      <c r="L35" s="119">
        <v>1</v>
      </c>
    </row>
    <row r="36" spans="10:17" x14ac:dyDescent="0.15">
      <c r="J36" s="1" t="s">
        <v>82</v>
      </c>
      <c r="K36" s="1">
        <v>6.7967473084815738E-2</v>
      </c>
      <c r="L36" s="119">
        <v>1</v>
      </c>
    </row>
    <row r="37" spans="10:17" x14ac:dyDescent="0.15">
      <c r="J37" s="1" t="s">
        <v>77</v>
      </c>
      <c r="K37" s="1">
        <v>0.65840897196788672</v>
      </c>
      <c r="L37" s="119">
        <v>1</v>
      </c>
    </row>
  </sheetData>
  <sortState ref="P27:Q33">
    <sortCondition ref="Q27:Q33"/>
  </sortState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数量化Ⅰ</vt:lpstr>
      <vt:lpstr>数量化Ⅱ</vt:lpstr>
      <vt:lpstr>数量化Ⅲ</vt:lpstr>
      <vt:lpstr>数量化Ⅳ</vt:lpstr>
      <vt:lpstr>数量化Ⅳ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2021-02-15T00:05:04Z</dcterms:created>
  <dcterms:modified xsi:type="dcterms:W3CDTF">2021-02-18T01:17:06Z</dcterms:modified>
</cp:coreProperties>
</file>