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88"/>
  </bookViews>
  <sheets>
    <sheet name="動脈硬化" sheetId="5" r:id="rId1"/>
    <sheet name="喫煙飲酒" sheetId="6" r:id="rId2"/>
  </sheets>
  <definedNames>
    <definedName name="solver_adj" localSheetId="0" hidden="1">動脈硬化!$B$1:$E$1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動脈硬化!$H$1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5"/>
  <c r="G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J4" i="6"/>
  <c r="H1"/>
  <c r="F4" i="5" l="1"/>
  <c r="J5" i="6"/>
  <c r="J6"/>
  <c r="J7"/>
  <c r="J8"/>
  <c r="J9"/>
  <c r="J10"/>
  <c r="J11"/>
  <c r="J12"/>
  <c r="H5"/>
  <c r="H6"/>
  <c r="H7"/>
  <c r="H8"/>
  <c r="H9"/>
  <c r="H10"/>
  <c r="H11"/>
  <c r="H12"/>
  <c r="H4"/>
  <c r="F12"/>
  <c r="E12"/>
  <c r="E11"/>
  <c r="F11" s="1"/>
  <c r="F10"/>
  <c r="E10"/>
  <c r="E9"/>
  <c r="F9" s="1"/>
  <c r="F8"/>
  <c r="E8"/>
  <c r="E7"/>
  <c r="F7" s="1"/>
  <c r="E6"/>
  <c r="F6" s="1"/>
  <c r="E5"/>
  <c r="F5" s="1"/>
  <c r="E4"/>
  <c r="F4" s="1"/>
  <c r="I27" i="5"/>
  <c r="I2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4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</calcChain>
</file>

<file path=xl/sharedStrings.xml><?xml version="1.0" encoding="utf-8"?>
<sst xmlns="http://schemas.openxmlformats.org/spreadsheetml/2006/main" count="104" uniqueCount="47">
  <si>
    <t>喫煙本数</t>
    <rPh sb="0" eb="2">
      <t>キツエン</t>
    </rPh>
    <rPh sb="2" eb="4">
      <t>ホンスウ</t>
    </rPh>
    <phoneticPr fontId="1"/>
  </si>
  <si>
    <t>飲酒日数</t>
    <rPh sb="0" eb="2">
      <t>インシュ</t>
    </rPh>
    <rPh sb="2" eb="4">
      <t>ニッスウ</t>
    </rPh>
    <phoneticPr fontId="1"/>
  </si>
  <si>
    <t>年齢</t>
    <rPh sb="0" eb="2">
      <t>ネンレイ</t>
    </rPh>
    <phoneticPr fontId="1"/>
  </si>
  <si>
    <t>脂質異常</t>
    <rPh sb="0" eb="2">
      <t>シシツ</t>
    </rPh>
    <rPh sb="2" eb="4">
      <t>イジョウ</t>
    </rPh>
    <phoneticPr fontId="1"/>
  </si>
  <si>
    <t>性</t>
    <rPh sb="0" eb="1">
      <t>セイ</t>
    </rPh>
    <phoneticPr fontId="1"/>
  </si>
  <si>
    <t>不健康有無</t>
    <rPh sb="0" eb="3">
      <t>フケンコウ</t>
    </rPh>
    <rPh sb="3" eb="5">
      <t>ウム</t>
    </rPh>
    <phoneticPr fontId="1"/>
  </si>
  <si>
    <t>偏回帰係数</t>
    <rPh sb="0" eb="1">
      <t>ヘン</t>
    </rPh>
    <rPh sb="1" eb="3">
      <t>カイキ</t>
    </rPh>
    <rPh sb="3" eb="5">
      <t>ケイスウ</t>
    </rPh>
    <phoneticPr fontId="2"/>
  </si>
  <si>
    <t>目的変数</t>
    <rPh sb="0" eb="2">
      <t>モクテキ</t>
    </rPh>
    <rPh sb="2" eb="4">
      <t>ヘンスウ</t>
    </rPh>
    <phoneticPr fontId="2"/>
  </si>
  <si>
    <t>定数項</t>
    <rPh sb="0" eb="3">
      <t>テイスウコウ</t>
    </rPh>
    <phoneticPr fontId="2"/>
  </si>
  <si>
    <t>説明変数</t>
    <rPh sb="0" eb="2">
      <t>セツメイ</t>
    </rPh>
    <rPh sb="2" eb="4">
      <t>ヘンスウ</t>
    </rPh>
    <phoneticPr fontId="2"/>
  </si>
  <si>
    <t>推定値</t>
    <rPh sb="0" eb="3">
      <t>スイテイチ</t>
    </rPh>
    <phoneticPr fontId="2"/>
  </si>
  <si>
    <t>対数尤度</t>
    <rPh sb="0" eb="2">
      <t>タイスウ</t>
    </rPh>
    <rPh sb="2" eb="4">
      <t>ユウド</t>
    </rPh>
    <phoneticPr fontId="2"/>
  </si>
  <si>
    <t>動脈硬化</t>
    <rPh sb="0" eb="2">
      <t>ドウミャク</t>
    </rPh>
    <rPh sb="2" eb="4">
      <t>コウカ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</si>
  <si>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</si>
  <si>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</si>
  <si>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</si>
  <si>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</si>
  <si>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</si>
  <si>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</si>
  <si>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</si>
  <si>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</si>
  <si>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</si>
  <si>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</si>
  <si>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</si>
  <si>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</si>
  <si>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</si>
  <si>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</si>
  <si>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</si>
  <si>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</si>
  <si>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</si>
  <si>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</si>
  <si>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</si>
  <si>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</si>
  <si>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</si>
  <si>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</si>
  <si>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</si>
  <si>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</si>
  <si>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y</t>
    <phoneticPr fontId="1"/>
  </si>
  <si>
    <t>定数項</t>
  </si>
  <si>
    <t>脂質異常</t>
  </si>
  <si>
    <t>性</t>
  </si>
  <si>
    <t>年齢</t>
  </si>
  <si>
    <t>喫煙本数</t>
  </si>
  <si>
    <t>飲酒日数</t>
  </si>
  <si>
    <t>p推定値</t>
    <rPh sb="1" eb="4">
      <t>スイテイチ</t>
    </rPh>
    <phoneticPr fontId="2"/>
  </si>
  <si>
    <t>最尤法</t>
    <rPh sb="0" eb="2">
      <t>サイユウ</t>
    </rPh>
    <rPh sb="2" eb="3">
      <t>ホウ</t>
    </rPh>
    <phoneticPr fontId="1"/>
  </si>
  <si>
    <t>多変量解析</t>
    <phoneticPr fontId="1"/>
  </si>
</sst>
</file>

<file path=xl/styles.xml><?xml version="1.0" encoding="utf-8"?>
<styleSheet xmlns="http://schemas.openxmlformats.org/spreadsheetml/2006/main">
  <numFmts count="1">
    <numFmt numFmtId="176" formatCode="0.000_ "/>
  </numFmts>
  <fonts count="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7" xfId="0" applyBorder="1">
      <alignment vertical="center"/>
    </xf>
    <xf numFmtId="0" fontId="0" fillId="0" borderId="3" xfId="0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動脈硬化!$I$4:$I$28</c:f>
              <c:numCache>
                <c:formatCode>0.000_ </c:formatCode>
                <c:ptCount val="25"/>
                <c:pt idx="0">
                  <c:v>-3.5505598620344854</c:v>
                </c:pt>
                <c:pt idx="1">
                  <c:v>-4.6152493695466275</c:v>
                </c:pt>
                <c:pt idx="2">
                  <c:v>-1.6981365905713908</c:v>
                </c:pt>
                <c:pt idx="3">
                  <c:v>-2.538680938607293</c:v>
                </c:pt>
                <c:pt idx="4">
                  <c:v>-1.4142365774803061</c:v>
                </c:pt>
                <c:pt idx="5">
                  <c:v>-1.6383817369565465</c:v>
                </c:pt>
                <c:pt idx="6">
                  <c:v>-1.7504543166946671</c:v>
                </c:pt>
                <c:pt idx="7">
                  <c:v>-1.9745994761709074</c:v>
                </c:pt>
                <c:pt idx="8">
                  <c:v>0.10196895476842727</c:v>
                </c:pt>
                <c:pt idx="9">
                  <c:v>-0.45839394392217425</c:v>
                </c:pt>
                <c:pt idx="10">
                  <c:v>-0.96272055274371571</c:v>
                </c:pt>
                <c:pt idx="11">
                  <c:v>-1.0747931324818358</c:v>
                </c:pt>
                <c:pt idx="12">
                  <c:v>0.21776009825233178</c:v>
                </c:pt>
                <c:pt idx="13">
                  <c:v>-6.3850612239089166E-3</c:v>
                </c:pt>
                <c:pt idx="14">
                  <c:v>1.0615301520723435</c:v>
                </c:pt>
                <c:pt idx="15">
                  <c:v>-2.0306357660399676</c:v>
                </c:pt>
                <c:pt idx="16">
                  <c:v>0.55025927372090844</c:v>
                </c:pt>
                <c:pt idx="17">
                  <c:v>-0.23424878444593356</c:v>
                </c:pt>
                <c:pt idx="18">
                  <c:v>-1.3549745818271366</c:v>
                </c:pt>
                <c:pt idx="19">
                  <c:v>1.4505584753716549</c:v>
                </c:pt>
                <c:pt idx="20">
                  <c:v>0.94623186655011371</c:v>
                </c:pt>
                <c:pt idx="21">
                  <c:v>0.5539778374666926</c:v>
                </c:pt>
                <c:pt idx="22">
                  <c:v>2.6305462684060279</c:v>
                </c:pt>
                <c:pt idx="23">
                  <c:v>0.83738499259610322</c:v>
                </c:pt>
                <c:pt idx="24">
                  <c:v>0.72531241285798265</c:v>
                </c:pt>
              </c:numCache>
            </c:numRef>
          </c:xVal>
          <c:yVal>
            <c:numRef>
              <c:f>動脈硬化!$J$4:$J$28</c:f>
              <c:numCache>
                <c:formatCode>General</c:formatCode>
                <c:ptCount val="25"/>
                <c:pt idx="0">
                  <c:v>2.7906669430005707E-2</c:v>
                </c:pt>
                <c:pt idx="1">
                  <c:v>9.8018487635414351E-3</c:v>
                </c:pt>
                <c:pt idx="2">
                  <c:v>0.15472030324203226</c:v>
                </c:pt>
                <c:pt idx="3">
                  <c:v>7.3193440217297318E-2</c:v>
                </c:pt>
                <c:pt idx="4">
                  <c:v>0.19556585470004051</c:v>
                </c:pt>
                <c:pt idx="5">
                  <c:v>0.1626829752024157</c:v>
                </c:pt>
                <c:pt idx="6">
                  <c:v>0.14798690280074051</c:v>
                </c:pt>
                <c:pt idx="7">
                  <c:v>0.12189185012271253</c:v>
                </c:pt>
                <c:pt idx="8">
                  <c:v>0.52549272695648563</c:v>
                </c:pt>
                <c:pt idx="9">
                  <c:v>0.38738105980777754</c:v>
                </c:pt>
                <c:pt idx="10">
                  <c:v>0.27634022673893011</c:v>
                </c:pt>
                <c:pt idx="11">
                  <c:v>0.25449753798372804</c:v>
                </c:pt>
                <c:pt idx="12">
                  <c:v>0.55422291468044926</c:v>
                </c:pt>
                <c:pt idx="13">
                  <c:v>0.49839762994998982</c:v>
                </c:pt>
                <c:pt idx="14">
                  <c:v>0.74299177885111434</c:v>
                </c:pt>
                <c:pt idx="15">
                  <c:v>0.1160196816394929</c:v>
                </c:pt>
                <c:pt idx="16">
                  <c:v>0.63422243396826783</c:v>
                </c:pt>
                <c:pt idx="17">
                  <c:v>0.44172188447695038</c:v>
                </c:pt>
                <c:pt idx="18">
                  <c:v>0.20505998660925989</c:v>
                </c:pt>
                <c:pt idx="19">
                  <c:v>0.81009291198261513</c:v>
                </c:pt>
                <c:pt idx="20">
                  <c:v>0.72036235459000486</c:v>
                </c:pt>
                <c:pt idx="21">
                  <c:v>0.63505945035757283</c:v>
                </c:pt>
                <c:pt idx="22">
                  <c:v>0.93281012761562032</c:v>
                </c:pt>
                <c:pt idx="23">
                  <c:v>0.69792144287138513</c:v>
                </c:pt>
                <c:pt idx="24">
                  <c:v>0.6737819924516546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EA3-4509-9357-8ECEE1523928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</c:marker>
          <c:xVal>
            <c:numRef>
              <c:f>動脈硬化!$I$4:$I$28</c:f>
              <c:numCache>
                <c:formatCode>0.000_ </c:formatCode>
                <c:ptCount val="25"/>
                <c:pt idx="0">
                  <c:v>-3.5505598620344854</c:v>
                </c:pt>
                <c:pt idx="1">
                  <c:v>-4.6152493695466275</c:v>
                </c:pt>
                <c:pt idx="2">
                  <c:v>-1.6981365905713908</c:v>
                </c:pt>
                <c:pt idx="3">
                  <c:v>-2.538680938607293</c:v>
                </c:pt>
                <c:pt idx="4">
                  <c:v>-1.4142365774803061</c:v>
                </c:pt>
                <c:pt idx="5">
                  <c:v>-1.6383817369565465</c:v>
                </c:pt>
                <c:pt idx="6">
                  <c:v>-1.7504543166946671</c:v>
                </c:pt>
                <c:pt idx="7">
                  <c:v>-1.9745994761709074</c:v>
                </c:pt>
                <c:pt idx="8">
                  <c:v>0.10196895476842727</c:v>
                </c:pt>
                <c:pt idx="9">
                  <c:v>-0.45839394392217425</c:v>
                </c:pt>
                <c:pt idx="10">
                  <c:v>-0.96272055274371571</c:v>
                </c:pt>
                <c:pt idx="11">
                  <c:v>-1.0747931324818358</c:v>
                </c:pt>
                <c:pt idx="12">
                  <c:v>0.21776009825233178</c:v>
                </c:pt>
                <c:pt idx="13">
                  <c:v>-6.3850612239089166E-3</c:v>
                </c:pt>
                <c:pt idx="14">
                  <c:v>1.0615301520723435</c:v>
                </c:pt>
                <c:pt idx="15">
                  <c:v>-2.0306357660399676</c:v>
                </c:pt>
                <c:pt idx="16">
                  <c:v>0.55025927372090844</c:v>
                </c:pt>
                <c:pt idx="17">
                  <c:v>-0.23424878444593356</c:v>
                </c:pt>
                <c:pt idx="18">
                  <c:v>-1.3549745818271366</c:v>
                </c:pt>
                <c:pt idx="19">
                  <c:v>1.4505584753716549</c:v>
                </c:pt>
                <c:pt idx="20">
                  <c:v>0.94623186655011371</c:v>
                </c:pt>
                <c:pt idx="21">
                  <c:v>0.5539778374666926</c:v>
                </c:pt>
                <c:pt idx="22">
                  <c:v>2.6305462684060279</c:v>
                </c:pt>
                <c:pt idx="23">
                  <c:v>0.83738499259610322</c:v>
                </c:pt>
                <c:pt idx="24">
                  <c:v>0.72531241285798265</c:v>
                </c:pt>
              </c:numCache>
            </c:numRef>
          </c:xVal>
          <c:yVal>
            <c:numRef>
              <c:f>動脈硬化!$A$4:$A$28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</c:ser>
        <c:axId val="145938304"/>
        <c:axId val="145822080"/>
      </c:scatterChart>
      <c:valAx>
        <c:axId val="14593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400"/>
                  <a:t>y</a:t>
                </a:r>
                <a:endParaRPr lang="ja-JP" altLang="en-US" sz="1400"/>
              </a:p>
            </c:rich>
          </c:tx>
          <c:layout/>
        </c:title>
        <c:numFmt formatCode="0.000_ 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822080"/>
        <c:crosses val="autoZero"/>
        <c:crossBetween val="midCat"/>
      </c:valAx>
      <c:valAx>
        <c:axId val="145822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p</a:t>
                </a:r>
                <a:endParaRPr lang="ja-JP" altLang="en-US" sz="1400"/>
              </a:p>
            </c:rich>
          </c:tx>
          <c:layout/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93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動脈硬化!$I$4:$I$28</c:f>
              <c:numCache>
                <c:formatCode>0.000_ </c:formatCode>
                <c:ptCount val="25"/>
                <c:pt idx="0">
                  <c:v>-3.5505598620344854</c:v>
                </c:pt>
                <c:pt idx="1">
                  <c:v>-4.6152493695466275</c:v>
                </c:pt>
                <c:pt idx="2">
                  <c:v>-1.6981365905713908</c:v>
                </c:pt>
                <c:pt idx="3">
                  <c:v>-2.538680938607293</c:v>
                </c:pt>
                <c:pt idx="4">
                  <c:v>-1.4142365774803061</c:v>
                </c:pt>
                <c:pt idx="5">
                  <c:v>-1.6383817369565465</c:v>
                </c:pt>
                <c:pt idx="6">
                  <c:v>-1.7504543166946671</c:v>
                </c:pt>
                <c:pt idx="7">
                  <c:v>-1.9745994761709074</c:v>
                </c:pt>
                <c:pt idx="8">
                  <c:v>0.10196895476842727</c:v>
                </c:pt>
                <c:pt idx="9">
                  <c:v>-0.45839394392217425</c:v>
                </c:pt>
                <c:pt idx="10">
                  <c:v>-0.96272055274371571</c:v>
                </c:pt>
                <c:pt idx="11">
                  <c:v>-1.0747931324818358</c:v>
                </c:pt>
                <c:pt idx="12">
                  <c:v>0.21776009825233178</c:v>
                </c:pt>
                <c:pt idx="13">
                  <c:v>-6.3850612239089166E-3</c:v>
                </c:pt>
                <c:pt idx="14">
                  <c:v>1.0615301520723435</c:v>
                </c:pt>
                <c:pt idx="15">
                  <c:v>-2.0306357660399676</c:v>
                </c:pt>
                <c:pt idx="16">
                  <c:v>0.55025927372090844</c:v>
                </c:pt>
                <c:pt idx="17">
                  <c:v>-0.23424878444593356</c:v>
                </c:pt>
                <c:pt idx="18">
                  <c:v>-1.3549745818271366</c:v>
                </c:pt>
                <c:pt idx="19">
                  <c:v>1.4505584753716549</c:v>
                </c:pt>
                <c:pt idx="20">
                  <c:v>0.94623186655011371</c:v>
                </c:pt>
                <c:pt idx="21">
                  <c:v>0.5539778374666926</c:v>
                </c:pt>
                <c:pt idx="22">
                  <c:v>2.6305462684060279</c:v>
                </c:pt>
                <c:pt idx="23">
                  <c:v>0.83738499259610322</c:v>
                </c:pt>
                <c:pt idx="24">
                  <c:v>0.72531241285798265</c:v>
                </c:pt>
              </c:numCache>
            </c:numRef>
          </c:xVal>
          <c:yVal>
            <c:numRef>
              <c:f>動脈硬化!$J$4:$J$28</c:f>
              <c:numCache>
                <c:formatCode>General</c:formatCode>
                <c:ptCount val="25"/>
                <c:pt idx="0">
                  <c:v>2.7906669430005707E-2</c:v>
                </c:pt>
                <c:pt idx="1">
                  <c:v>9.8018487635414351E-3</c:v>
                </c:pt>
                <c:pt idx="2">
                  <c:v>0.15472030324203226</c:v>
                </c:pt>
                <c:pt idx="3">
                  <c:v>7.3193440217297318E-2</c:v>
                </c:pt>
                <c:pt idx="4">
                  <c:v>0.19556585470004051</c:v>
                </c:pt>
                <c:pt idx="5">
                  <c:v>0.1626829752024157</c:v>
                </c:pt>
                <c:pt idx="6">
                  <c:v>0.14798690280074051</c:v>
                </c:pt>
                <c:pt idx="7">
                  <c:v>0.12189185012271253</c:v>
                </c:pt>
                <c:pt idx="8">
                  <c:v>0.52549272695648563</c:v>
                </c:pt>
                <c:pt idx="9">
                  <c:v>0.38738105980777754</c:v>
                </c:pt>
                <c:pt idx="10">
                  <c:v>0.27634022673893011</c:v>
                </c:pt>
                <c:pt idx="11">
                  <c:v>0.25449753798372804</c:v>
                </c:pt>
                <c:pt idx="12">
                  <c:v>0.55422291468044926</c:v>
                </c:pt>
                <c:pt idx="13">
                  <c:v>0.49839762994998982</c:v>
                </c:pt>
                <c:pt idx="14">
                  <c:v>0.74299177885111434</c:v>
                </c:pt>
                <c:pt idx="15">
                  <c:v>0.1160196816394929</c:v>
                </c:pt>
                <c:pt idx="16">
                  <c:v>0.63422243396826783</c:v>
                </c:pt>
                <c:pt idx="17">
                  <c:v>0.44172188447695038</c:v>
                </c:pt>
                <c:pt idx="18">
                  <c:v>0.20505998660925989</c:v>
                </c:pt>
                <c:pt idx="19">
                  <c:v>0.81009291198261513</c:v>
                </c:pt>
                <c:pt idx="20">
                  <c:v>0.72036235459000486</c:v>
                </c:pt>
                <c:pt idx="21">
                  <c:v>0.63505945035757283</c:v>
                </c:pt>
                <c:pt idx="22">
                  <c:v>0.93281012761562032</c:v>
                </c:pt>
                <c:pt idx="23">
                  <c:v>0.69792144287138513</c:v>
                </c:pt>
                <c:pt idx="24">
                  <c:v>0.6737819924516546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EA3-4509-9357-8ECEE152392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FF"/>
              </a:solidFill>
              <a:ln w="9525">
                <a:solidFill>
                  <a:srgbClr val="FF00FF"/>
                </a:solidFill>
              </a:ln>
              <a:effectLst/>
            </c:spPr>
          </c:marker>
          <c:xVal>
            <c:numRef>
              <c:f>動脈硬化!$K$4:$K$28</c:f>
              <c:numCache>
                <c:formatCode>General</c:formatCode>
                <c:ptCount val="25"/>
                <c:pt idx="0">
                  <c:v>-0.55792017867943033</c:v>
                </c:pt>
                <c:pt idx="1">
                  <c:v>-0.72245792946602305</c:v>
                </c:pt>
                <c:pt idx="2">
                  <c:v>-0.29044694774849888</c:v>
                </c:pt>
                <c:pt idx="3">
                  <c:v>-0.42034517205370359</c:v>
                </c:pt>
                <c:pt idx="4">
                  <c:v>-0.20529559802564662</c:v>
                </c:pt>
                <c:pt idx="5">
                  <c:v>-0.23993512450703458</c:v>
                </c:pt>
                <c:pt idx="6">
                  <c:v>-0.25725488774772853</c:v>
                </c:pt>
                <c:pt idx="7">
                  <c:v>-0.29189441422911649</c:v>
                </c:pt>
                <c:pt idx="8">
                  <c:v>1.0218343183203027E-2</c:v>
                </c:pt>
                <c:pt idx="9">
                  <c:v>-7.6380473020266793E-2</c:v>
                </c:pt>
                <c:pt idx="10">
                  <c:v>-0.15431940760338964</c:v>
                </c:pt>
                <c:pt idx="11">
                  <c:v>-0.17163917084408364</c:v>
                </c:pt>
                <c:pt idx="12">
                  <c:v>6.9390048045014252E-2</c:v>
                </c:pt>
                <c:pt idx="13">
                  <c:v>3.4750521563626291E-2</c:v>
                </c:pt>
                <c:pt idx="14">
                  <c:v>0.18098540980970002</c:v>
                </c:pt>
                <c:pt idx="15">
                  <c:v>-0.30055429584946347</c:v>
                </c:pt>
                <c:pt idx="16">
                  <c:v>7.9497396145978894E-2</c:v>
                </c:pt>
                <c:pt idx="17">
                  <c:v>-4.1740946538878887E-2</c:v>
                </c:pt>
                <c:pt idx="18">
                  <c:v>-0.21493857894581858</c:v>
                </c:pt>
                <c:pt idx="19">
                  <c:v>0.25990744369264784</c:v>
                </c:pt>
                <c:pt idx="20">
                  <c:v>0.181968509109525</c:v>
                </c:pt>
                <c:pt idx="21">
                  <c:v>0.12134933776709611</c:v>
                </c:pt>
                <c:pt idx="22">
                  <c:v>0.42346209517941547</c:v>
                </c:pt>
                <c:pt idx="23">
                  <c:v>0.14634588332831205</c:v>
                </c:pt>
                <c:pt idx="24">
                  <c:v>0.12902612008761805</c:v>
                </c:pt>
              </c:numCache>
            </c:numRef>
          </c:xVal>
          <c:yVal>
            <c:numRef>
              <c:f>動脈硬化!$J$4:$J$28</c:f>
              <c:numCache>
                <c:formatCode>General</c:formatCode>
                <c:ptCount val="25"/>
                <c:pt idx="0">
                  <c:v>2.7906669430005707E-2</c:v>
                </c:pt>
                <c:pt idx="1">
                  <c:v>9.8018487635414351E-3</c:v>
                </c:pt>
                <c:pt idx="2">
                  <c:v>0.15472030324203226</c:v>
                </c:pt>
                <c:pt idx="3">
                  <c:v>7.3193440217297318E-2</c:v>
                </c:pt>
                <c:pt idx="4">
                  <c:v>0.19556585470004051</c:v>
                </c:pt>
                <c:pt idx="5">
                  <c:v>0.1626829752024157</c:v>
                </c:pt>
                <c:pt idx="6">
                  <c:v>0.14798690280074051</c:v>
                </c:pt>
                <c:pt idx="7">
                  <c:v>0.12189185012271253</c:v>
                </c:pt>
                <c:pt idx="8">
                  <c:v>0.52549272695648563</c:v>
                </c:pt>
                <c:pt idx="9">
                  <c:v>0.38738105980777754</c:v>
                </c:pt>
                <c:pt idx="10">
                  <c:v>0.27634022673893011</c:v>
                </c:pt>
                <c:pt idx="11">
                  <c:v>0.25449753798372804</c:v>
                </c:pt>
                <c:pt idx="12">
                  <c:v>0.55422291468044926</c:v>
                </c:pt>
                <c:pt idx="13">
                  <c:v>0.49839762994998982</c:v>
                </c:pt>
                <c:pt idx="14">
                  <c:v>0.74299177885111434</c:v>
                </c:pt>
                <c:pt idx="15">
                  <c:v>0.1160196816394929</c:v>
                </c:pt>
                <c:pt idx="16">
                  <c:v>0.63422243396826783</c:v>
                </c:pt>
                <c:pt idx="17">
                  <c:v>0.44172188447695038</c:v>
                </c:pt>
                <c:pt idx="18">
                  <c:v>0.20505998660925989</c:v>
                </c:pt>
                <c:pt idx="19">
                  <c:v>0.81009291198261513</c:v>
                </c:pt>
                <c:pt idx="20">
                  <c:v>0.72036235459000486</c:v>
                </c:pt>
                <c:pt idx="21">
                  <c:v>0.63505945035757283</c:v>
                </c:pt>
                <c:pt idx="22">
                  <c:v>0.93281012761562032</c:v>
                </c:pt>
                <c:pt idx="23">
                  <c:v>0.69792144287138513</c:v>
                </c:pt>
                <c:pt idx="24">
                  <c:v>0.6737819924516546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CEA3-4509-9357-8ECEE1523928}"/>
            </c:ext>
          </c:extLst>
        </c:ser>
        <c:axId val="145859328"/>
        <c:axId val="145861632"/>
      </c:scatterChart>
      <c:valAx>
        <c:axId val="14585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400"/>
                  <a:t>y</a:t>
                </a:r>
                <a:endParaRPr lang="ja-JP" altLang="en-US" sz="1400"/>
              </a:p>
            </c:rich>
          </c:tx>
          <c:layout/>
        </c:title>
        <c:numFmt formatCode="0.000_ 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861632"/>
        <c:crosses val="autoZero"/>
        <c:crossBetween val="midCat"/>
      </c:valAx>
      <c:valAx>
        <c:axId val="145861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p</a:t>
                </a:r>
                <a:endParaRPr lang="ja-JP" altLang="en-US" sz="1400"/>
              </a:p>
            </c:rich>
          </c:tx>
          <c:layout/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85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喫煙飲酒!$H$4:$H$12</c:f>
              <c:numCache>
                <c:formatCode>0.000_ </c:formatCode>
                <c:ptCount val="9"/>
                <c:pt idx="0">
                  <c:v>5.8457181203838697</c:v>
                </c:pt>
                <c:pt idx="1">
                  <c:v>0.446783882406387</c:v>
                </c:pt>
                <c:pt idx="2">
                  <c:v>5.6816147608384204</c:v>
                </c:pt>
                <c:pt idx="3">
                  <c:v>0.65233795477723433</c:v>
                </c:pt>
                <c:pt idx="4">
                  <c:v>-4.4797158874693759</c:v>
                </c:pt>
                <c:pt idx="5">
                  <c:v>-4.3769388512839527</c:v>
                </c:pt>
                <c:pt idx="6">
                  <c:v>-5.8141178661237403</c:v>
                </c:pt>
                <c:pt idx="7">
                  <c:v>-4.5824929236548</c:v>
                </c:pt>
                <c:pt idx="8">
                  <c:v>0.85746715420904529</c:v>
                </c:pt>
              </c:numCache>
            </c:numRef>
          </c:xVal>
          <c:yVal>
            <c:numRef>
              <c:f>喫煙飲酒!$I$4:$I$12</c:f>
              <c:numCache>
                <c:formatCode>General</c:formatCode>
                <c:ptCount val="9"/>
                <c:pt idx="0">
                  <c:v>0.99711608404797902</c:v>
                </c:pt>
                <c:pt idx="1">
                  <c:v>0.60987430164961454</c:v>
                </c:pt>
                <c:pt idx="2">
                  <c:v>0.99660352455005852</c:v>
                </c:pt>
                <c:pt idx="3">
                  <c:v>0.65753712187168911</c:v>
                </c:pt>
                <c:pt idx="4">
                  <c:v>1.1209554959681732E-2</c:v>
                </c:pt>
                <c:pt idx="5">
                  <c:v>1.2407869860724756E-2</c:v>
                </c:pt>
                <c:pt idx="6">
                  <c:v>2.9762280597776256E-3</c:v>
                </c:pt>
                <c:pt idx="7">
                  <c:v>1.0125783145644159E-2</c:v>
                </c:pt>
                <c:pt idx="8">
                  <c:v>0.70213119877889218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37D-44AB-838E-881498397D3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FF"/>
              </a:solidFill>
              <a:ln w="9525">
                <a:solidFill>
                  <a:srgbClr val="FF00FF"/>
                </a:solidFill>
              </a:ln>
              <a:effectLst/>
            </c:spPr>
          </c:marker>
          <c:xVal>
            <c:numRef>
              <c:f>喫煙飲酒!$J$4:$J$12</c:f>
              <c:numCache>
                <c:formatCode>General</c:formatCode>
                <c:ptCount val="9"/>
                <c:pt idx="0">
                  <c:v>1.0754041673914534</c:v>
                </c:pt>
                <c:pt idx="1">
                  <c:v>0.57341956976664499</c:v>
                </c:pt>
                <c:pt idx="2">
                  <c:v>1.0407409164465951</c:v>
                </c:pt>
                <c:pt idx="3">
                  <c:v>0.54963602532272782</c:v>
                </c:pt>
                <c:pt idx="4">
                  <c:v>7.0422906420819165E-2</c:v>
                </c:pt>
                <c:pt idx="5">
                  <c:v>5.8531134198860524E-2</c:v>
                </c:pt>
                <c:pt idx="6">
                  <c:v>-4.3434487193678706E-2</c:v>
                </c:pt>
                <c:pt idx="7">
                  <c:v>8.231467864277775E-2</c:v>
                </c:pt>
                <c:pt idx="8">
                  <c:v>0.59296508900380041</c:v>
                </c:pt>
              </c:numCache>
            </c:numRef>
          </c:xVal>
          <c:yVal>
            <c:numRef>
              <c:f>喫煙飲酒!$I$4:$I$12</c:f>
              <c:numCache>
                <c:formatCode>General</c:formatCode>
                <c:ptCount val="9"/>
                <c:pt idx="0">
                  <c:v>0.99711608404797902</c:v>
                </c:pt>
                <c:pt idx="1">
                  <c:v>0.60987430164961454</c:v>
                </c:pt>
                <c:pt idx="2">
                  <c:v>0.99660352455005852</c:v>
                </c:pt>
                <c:pt idx="3">
                  <c:v>0.65753712187168911</c:v>
                </c:pt>
                <c:pt idx="4">
                  <c:v>1.1209554959681732E-2</c:v>
                </c:pt>
                <c:pt idx="5">
                  <c:v>1.2407869860724756E-2</c:v>
                </c:pt>
                <c:pt idx="6">
                  <c:v>2.9762280597776256E-3</c:v>
                </c:pt>
                <c:pt idx="7">
                  <c:v>1.0125783145644159E-2</c:v>
                </c:pt>
                <c:pt idx="8">
                  <c:v>0.70213119877889218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37D-44AB-838E-881498397D33}"/>
            </c:ext>
          </c:extLst>
        </c:ser>
        <c:axId val="146415616"/>
        <c:axId val="146417536"/>
      </c:scatterChart>
      <c:valAx>
        <c:axId val="1464156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17536"/>
        <c:crosses val="autoZero"/>
        <c:crossBetween val="midCat"/>
      </c:valAx>
      <c:valAx>
        <c:axId val="146417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1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喫煙飲酒!$H$4:$H$12</c:f>
              <c:numCache>
                <c:formatCode>0.000_ </c:formatCode>
                <c:ptCount val="9"/>
                <c:pt idx="0">
                  <c:v>5.8457181203838697</c:v>
                </c:pt>
                <c:pt idx="1">
                  <c:v>0.446783882406387</c:v>
                </c:pt>
                <c:pt idx="2">
                  <c:v>5.6816147608384204</c:v>
                </c:pt>
                <c:pt idx="3">
                  <c:v>0.65233795477723433</c:v>
                </c:pt>
                <c:pt idx="4">
                  <c:v>-4.4797158874693759</c:v>
                </c:pt>
                <c:pt idx="5">
                  <c:v>-4.3769388512839527</c:v>
                </c:pt>
                <c:pt idx="6">
                  <c:v>-5.8141178661237403</c:v>
                </c:pt>
                <c:pt idx="7">
                  <c:v>-4.5824929236548</c:v>
                </c:pt>
                <c:pt idx="8">
                  <c:v>0.85746715420904529</c:v>
                </c:pt>
              </c:numCache>
            </c:numRef>
          </c:xVal>
          <c:yVal>
            <c:numRef>
              <c:f>喫煙飲酒!$I$4:$I$12</c:f>
              <c:numCache>
                <c:formatCode>General</c:formatCode>
                <c:ptCount val="9"/>
                <c:pt idx="0">
                  <c:v>0.99711608404797902</c:v>
                </c:pt>
                <c:pt idx="1">
                  <c:v>0.60987430164961454</c:v>
                </c:pt>
                <c:pt idx="2">
                  <c:v>0.99660352455005852</c:v>
                </c:pt>
                <c:pt idx="3">
                  <c:v>0.65753712187168911</c:v>
                </c:pt>
                <c:pt idx="4">
                  <c:v>1.1209554959681732E-2</c:v>
                </c:pt>
                <c:pt idx="5">
                  <c:v>1.2407869860724756E-2</c:v>
                </c:pt>
                <c:pt idx="6">
                  <c:v>2.9762280597776256E-3</c:v>
                </c:pt>
                <c:pt idx="7">
                  <c:v>1.0125783145644159E-2</c:v>
                </c:pt>
                <c:pt idx="8">
                  <c:v>0.70213119877889218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37D-44AB-838E-881498397D3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3"/>
          </c:marker>
          <c:xVal>
            <c:numRef>
              <c:f>喫煙飲酒!$H$4:$H$12</c:f>
              <c:numCache>
                <c:formatCode>0.000_ </c:formatCode>
                <c:ptCount val="9"/>
                <c:pt idx="0">
                  <c:v>5.8457181203838697</c:v>
                </c:pt>
                <c:pt idx="1">
                  <c:v>0.446783882406387</c:v>
                </c:pt>
                <c:pt idx="2">
                  <c:v>5.6816147608384204</c:v>
                </c:pt>
                <c:pt idx="3">
                  <c:v>0.65233795477723433</c:v>
                </c:pt>
                <c:pt idx="4">
                  <c:v>-4.4797158874693759</c:v>
                </c:pt>
                <c:pt idx="5">
                  <c:v>-4.3769388512839527</c:v>
                </c:pt>
                <c:pt idx="6">
                  <c:v>-5.8141178661237403</c:v>
                </c:pt>
                <c:pt idx="7">
                  <c:v>-4.5824929236548</c:v>
                </c:pt>
                <c:pt idx="8">
                  <c:v>0.85746715420904529</c:v>
                </c:pt>
              </c:numCache>
            </c:numRef>
          </c:xVal>
          <c:yVal>
            <c:numRef>
              <c:f>喫煙飲酒!$A$4:$A$12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</c:ser>
        <c:axId val="146442112"/>
        <c:axId val="146452480"/>
      </c:scatterChart>
      <c:valAx>
        <c:axId val="14644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y</a:t>
                </a:r>
                <a:endParaRPr lang="ja-JP" altLang="en-US"/>
              </a:p>
            </c:rich>
          </c:tx>
        </c:title>
        <c:numFmt formatCode="0.000_ 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52480"/>
        <c:crosses val="autoZero"/>
        <c:crossBetween val="midCat"/>
      </c:valAx>
      <c:valAx>
        <c:axId val="146452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不健康確率</a:t>
                </a:r>
              </a:p>
            </c:rich>
          </c:tx>
          <c:layout>
            <c:manualLayout>
              <c:xMode val="edge"/>
              <c:yMode val="edge"/>
              <c:x val="3.7348272642390296E-2"/>
              <c:y val="0.28626579221384174"/>
            </c:manualLayout>
          </c:layout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42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29</xdr:row>
      <xdr:rowOff>952</xdr:rowOff>
    </xdr:from>
    <xdr:to>
      <xdr:col>6</xdr:col>
      <xdr:colOff>342900</xdr:colOff>
      <xdr:row>44</xdr:row>
      <xdr:rowOff>170497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</xdr:colOff>
      <xdr:row>29</xdr:row>
      <xdr:rowOff>30480</xdr:rowOff>
    </xdr:from>
    <xdr:to>
      <xdr:col>13</xdr:col>
      <xdr:colOff>236220</xdr:colOff>
      <xdr:row>45</xdr:row>
      <xdr:rowOff>17145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571501</xdr:colOff>
      <xdr:row>12</xdr:row>
      <xdr:rowOff>112394</xdr:rowOff>
    </xdr:from>
    <xdr:to>
      <xdr:col>10</xdr:col>
      <xdr:colOff>548640</xdr:colOff>
      <xdr:row>25</xdr:row>
      <xdr:rowOff>60960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12</xdr:row>
      <xdr:rowOff>114300</xdr:rowOff>
    </xdr:from>
    <xdr:to>
      <xdr:col>5</xdr:col>
      <xdr:colOff>502921</xdr:colOff>
      <xdr:row>25</xdr:row>
      <xdr:rowOff>53340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>
      <selection activeCell="O29" sqref="O29"/>
    </sheetView>
  </sheetViews>
  <sheetFormatPr defaultRowHeight="13.2"/>
  <cols>
    <col min="1" max="1" width="11.6640625" bestFit="1" customWidth="1"/>
    <col min="11" max="11" width="11.21875" customWidth="1"/>
  </cols>
  <sheetData>
    <row r="1" spans="1:18">
      <c r="A1" s="7" t="s">
        <v>6</v>
      </c>
      <c r="B1" s="7">
        <v>-1.5332534267483198</v>
      </c>
      <c r="C1" s="7">
        <v>2.0802869946851188</v>
      </c>
      <c r="D1" s="7">
        <v>1.3480966626415529</v>
      </c>
      <c r="E1" s="7">
        <v>-5.6036289869060146E-2</v>
      </c>
      <c r="G1" s="7" t="s">
        <v>11</v>
      </c>
      <c r="H1" s="7">
        <f>-2*SUM(G4:G28)</f>
        <v>25.008570193362456</v>
      </c>
    </row>
    <row r="2" spans="1:18">
      <c r="A2" s="10" t="s">
        <v>7</v>
      </c>
      <c r="B2" s="15" t="s">
        <v>9</v>
      </c>
      <c r="C2" s="16"/>
      <c r="D2" s="16"/>
      <c r="E2" s="17"/>
      <c r="J2" t="s">
        <v>45</v>
      </c>
      <c r="M2" t="s">
        <v>13</v>
      </c>
    </row>
    <row r="3" spans="1:18" ht="13.8" thickBot="1">
      <c r="A3" s="7" t="s">
        <v>12</v>
      </c>
      <c r="B3" s="7" t="s">
        <v>8</v>
      </c>
      <c r="C3" s="8" t="s">
        <v>3</v>
      </c>
      <c r="D3" s="8" t="s">
        <v>4</v>
      </c>
      <c r="E3" s="8" t="s">
        <v>2</v>
      </c>
      <c r="F3" s="7" t="s">
        <v>44</v>
      </c>
      <c r="G3" s="7" t="s">
        <v>11</v>
      </c>
      <c r="I3" s="8" t="s">
        <v>37</v>
      </c>
      <c r="J3" s="7" t="s">
        <v>44</v>
      </c>
      <c r="K3" s="11" t="s">
        <v>46</v>
      </c>
    </row>
    <row r="4" spans="1:18">
      <c r="A4" s="7">
        <v>0</v>
      </c>
      <c r="B4" s="7">
        <v>1</v>
      </c>
      <c r="C4" s="7">
        <v>0</v>
      </c>
      <c r="D4" s="7">
        <v>0</v>
      </c>
      <c r="E4" s="7">
        <v>36</v>
      </c>
      <c r="F4" s="9">
        <f>1/(1+EXP(-SUMPRODUCT($B$1:$E$1,B4:E4)))</f>
        <v>2.790738151849528E-2</v>
      </c>
      <c r="G4" s="7">
        <f>A4*LN(F4)+(1-A4)*LN(1-F4)</f>
        <v>-2.8304192557562793E-2</v>
      </c>
      <c r="I4" s="9">
        <f>SUMPRODUCT($B$1:$E$1,B4:E4)</f>
        <v>-3.5505598620344854</v>
      </c>
      <c r="J4" s="7">
        <v>2.7906669430005707E-2</v>
      </c>
      <c r="K4" s="7">
        <f>$N$20*C4+$N$21*D4+$N$22*E4-$N$18</f>
        <v>-0.55792017867943033</v>
      </c>
      <c r="M4" s="6" t="s">
        <v>14</v>
      </c>
      <c r="N4" s="6"/>
    </row>
    <row r="5" spans="1:18">
      <c r="A5" s="7">
        <v>0</v>
      </c>
      <c r="B5" s="7">
        <v>1</v>
      </c>
      <c r="C5" s="7">
        <v>0</v>
      </c>
      <c r="D5" s="7">
        <v>0</v>
      </c>
      <c r="E5" s="7">
        <v>55</v>
      </c>
      <c r="F5" s="9">
        <f t="shared" ref="F5:F28" si="0">1/(1+EXP(-SUMPRODUCT($B$1:$E$1,B5:E5)))</f>
        <v>9.802670770735886E-3</v>
      </c>
      <c r="G5" s="7">
        <f t="shared" ref="G5:G28" si="1">A5*LN(F5)+(1-A5)*LN(1-F5)</f>
        <v>-9.8510332617803859E-3</v>
      </c>
      <c r="I5" s="9">
        <f t="shared" ref="I5:I28" si="2">SUMPRODUCT($B$1:$E$1,B5:E5)</f>
        <v>-4.6152493695466275</v>
      </c>
      <c r="J5" s="7">
        <v>9.8018487635414351E-3</v>
      </c>
      <c r="K5" s="7">
        <f t="shared" ref="K5:K28" si="3">$N$20*C5+$N$21*D5+$N$22*E5-$N$18</f>
        <v>-0.72245792946602305</v>
      </c>
      <c r="M5" s="1" t="s">
        <v>15</v>
      </c>
      <c r="N5" s="1">
        <v>0.53348098543359734</v>
      </c>
    </row>
    <row r="6" spans="1:18">
      <c r="A6" s="7">
        <v>0</v>
      </c>
      <c r="B6" s="7">
        <v>1</v>
      </c>
      <c r="C6" s="7">
        <v>0</v>
      </c>
      <c r="D6" s="7">
        <v>1</v>
      </c>
      <c r="E6" s="7">
        <v>27</v>
      </c>
      <c r="F6" s="9">
        <f t="shared" si="0"/>
        <v>0.1547087937948799</v>
      </c>
      <c r="G6" s="7">
        <f t="shared" si="1"/>
        <v>-0.16807408826578324</v>
      </c>
      <c r="I6" s="9">
        <f t="shared" si="2"/>
        <v>-1.6981365905713908</v>
      </c>
      <c r="J6" s="7">
        <v>0.15472030324203226</v>
      </c>
      <c r="K6" s="7">
        <f t="shared" si="3"/>
        <v>-0.29044694774849888</v>
      </c>
      <c r="M6" s="1" t="s">
        <v>16</v>
      </c>
      <c r="N6" s="1">
        <v>0.28460196181920211</v>
      </c>
    </row>
    <row r="7" spans="1:18">
      <c r="A7" s="7">
        <v>0</v>
      </c>
      <c r="B7" s="7">
        <v>1</v>
      </c>
      <c r="C7" s="7">
        <v>0</v>
      </c>
      <c r="D7" s="7">
        <v>1</v>
      </c>
      <c r="E7" s="7">
        <v>42</v>
      </c>
      <c r="F7" s="9">
        <f t="shared" si="0"/>
        <v>7.3190599925672922E-2</v>
      </c>
      <c r="G7" s="7">
        <f t="shared" si="1"/>
        <v>-7.6007343969602931E-2</v>
      </c>
      <c r="I7" s="9">
        <f t="shared" si="2"/>
        <v>-2.538680938607293</v>
      </c>
      <c r="J7" s="7">
        <v>7.3193440217297318E-2</v>
      </c>
      <c r="K7" s="7">
        <f t="shared" si="3"/>
        <v>-0.42034517205370359</v>
      </c>
      <c r="M7" s="1" t="s">
        <v>17</v>
      </c>
      <c r="N7" s="1">
        <v>0.13478319446004047</v>
      </c>
    </row>
    <row r="8" spans="1:18">
      <c r="A8" s="7">
        <v>0</v>
      </c>
      <c r="B8" s="7">
        <v>1</v>
      </c>
      <c r="C8" s="7">
        <v>1</v>
      </c>
      <c r="D8" s="7">
        <v>0</v>
      </c>
      <c r="E8" s="7">
        <v>35</v>
      </c>
      <c r="F8" s="9">
        <f t="shared" si="0"/>
        <v>0.19556669672263347</v>
      </c>
      <c r="G8" s="7">
        <f t="shared" si="1"/>
        <v>-0.21761722055158567</v>
      </c>
      <c r="I8" s="9">
        <f t="shared" si="2"/>
        <v>-1.4142365774803061</v>
      </c>
      <c r="J8" s="7">
        <v>0.19556585470004051</v>
      </c>
      <c r="K8" s="7">
        <f t="shared" si="3"/>
        <v>-0.20529559802564662</v>
      </c>
      <c r="M8" s="1" t="s">
        <v>18</v>
      </c>
      <c r="N8" s="1">
        <v>0.45210556231949645</v>
      </c>
    </row>
    <row r="9" spans="1:18" ht="13.8" thickBot="1">
      <c r="A9" s="7">
        <v>0</v>
      </c>
      <c r="B9" s="7">
        <v>1</v>
      </c>
      <c r="C9" s="7">
        <v>1</v>
      </c>
      <c r="D9" s="7">
        <v>0</v>
      </c>
      <c r="E9" s="7">
        <v>39</v>
      </c>
      <c r="F9" s="9">
        <f t="shared" si="0"/>
        <v>0.16268538019556184</v>
      </c>
      <c r="G9" s="7">
        <f t="shared" si="1"/>
        <v>-0.17755538927156703</v>
      </c>
      <c r="I9" s="9">
        <f t="shared" si="2"/>
        <v>-1.6383817369565465</v>
      </c>
      <c r="J9" s="7">
        <v>0.1626829752024157</v>
      </c>
      <c r="K9" s="7">
        <f t="shared" si="3"/>
        <v>-0.23993512450703458</v>
      </c>
      <c r="M9" s="4" t="s">
        <v>19</v>
      </c>
      <c r="N9" s="4">
        <v>25</v>
      </c>
    </row>
    <row r="10" spans="1:18">
      <c r="A10" s="7">
        <v>0</v>
      </c>
      <c r="B10" s="7">
        <v>1</v>
      </c>
      <c r="C10" s="7">
        <v>1</v>
      </c>
      <c r="D10" s="7">
        <v>0</v>
      </c>
      <c r="E10" s="7">
        <v>41</v>
      </c>
      <c r="F10" s="9">
        <f t="shared" si="0"/>
        <v>0.14798990458109729</v>
      </c>
      <c r="G10" s="7">
        <f t="shared" si="1"/>
        <v>-0.16015690313980199</v>
      </c>
      <c r="I10" s="9">
        <f t="shared" si="2"/>
        <v>-1.7504543166946671</v>
      </c>
      <c r="J10" s="7">
        <v>0.14798690280074051</v>
      </c>
      <c r="K10" s="7">
        <f t="shared" si="3"/>
        <v>-0.25725488774772853</v>
      </c>
    </row>
    <row r="11" spans="1:18" ht="13.8" thickBot="1">
      <c r="A11" s="7">
        <v>0</v>
      </c>
      <c r="B11" s="7">
        <v>1</v>
      </c>
      <c r="C11" s="7">
        <v>1</v>
      </c>
      <c r="D11" s="7">
        <v>0</v>
      </c>
      <c r="E11" s="7">
        <v>45</v>
      </c>
      <c r="F11" s="9">
        <f t="shared" si="0"/>
        <v>0.12189571520676575</v>
      </c>
      <c r="G11" s="7">
        <f t="shared" si="1"/>
        <v>-0.1299899170093313</v>
      </c>
      <c r="I11" s="9">
        <f t="shared" si="2"/>
        <v>-1.9745994761709074</v>
      </c>
      <c r="J11" s="7">
        <v>0.12189185012271253</v>
      </c>
      <c r="K11" s="7">
        <f t="shared" si="3"/>
        <v>-0.29189441422911649</v>
      </c>
      <c r="M11" t="s">
        <v>20</v>
      </c>
    </row>
    <row r="12" spans="1:18">
      <c r="A12" s="7">
        <v>0</v>
      </c>
      <c r="B12" s="7">
        <v>1</v>
      </c>
      <c r="C12" s="7">
        <v>1</v>
      </c>
      <c r="D12" s="7">
        <v>1</v>
      </c>
      <c r="E12" s="7">
        <v>32</v>
      </c>
      <c r="F12" s="9">
        <f t="shared" si="0"/>
        <v>0.52547017331568624</v>
      </c>
      <c r="G12" s="7">
        <f t="shared" si="1"/>
        <v>-0.74543080372053705</v>
      </c>
      <c r="I12" s="9">
        <f t="shared" si="2"/>
        <v>0.10196895476842727</v>
      </c>
      <c r="J12" s="7">
        <v>0.52549272695648563</v>
      </c>
      <c r="K12" s="7">
        <f t="shared" si="3"/>
        <v>1.0218343183203027E-2</v>
      </c>
      <c r="M12" s="5"/>
      <c r="N12" s="5" t="s">
        <v>25</v>
      </c>
      <c r="O12" s="5" t="s">
        <v>26</v>
      </c>
      <c r="P12" s="5" t="s">
        <v>27</v>
      </c>
      <c r="Q12" s="5" t="s">
        <v>28</v>
      </c>
      <c r="R12" s="5" t="s">
        <v>29</v>
      </c>
    </row>
    <row r="13" spans="1:18">
      <c r="A13" s="7">
        <v>0</v>
      </c>
      <c r="B13" s="7">
        <v>1</v>
      </c>
      <c r="C13" s="7">
        <v>1</v>
      </c>
      <c r="D13" s="7">
        <v>1</v>
      </c>
      <c r="E13" s="7">
        <v>42</v>
      </c>
      <c r="F13" s="9">
        <f t="shared" si="0"/>
        <v>0.38736689408928815</v>
      </c>
      <c r="G13" s="7">
        <f t="shared" si="1"/>
        <v>-0.48998904440031632</v>
      </c>
      <c r="I13" s="9">
        <f t="shared" si="2"/>
        <v>-0.45839394392217425</v>
      </c>
      <c r="J13" s="7">
        <v>0.38738105980777754</v>
      </c>
      <c r="K13" s="7">
        <f t="shared" si="3"/>
        <v>-7.6380473020266793E-2</v>
      </c>
      <c r="M13" s="1" t="s">
        <v>21</v>
      </c>
      <c r="N13" s="1">
        <v>4</v>
      </c>
      <c r="O13" s="1">
        <v>1.7076117709152134</v>
      </c>
      <c r="P13" s="1">
        <v>0.42690294272880336</v>
      </c>
      <c r="Q13" s="1">
        <v>2.784762644583791</v>
      </c>
      <c r="R13" s="1">
        <v>5.4682184269791725E-2</v>
      </c>
    </row>
    <row r="14" spans="1:18">
      <c r="A14" s="7">
        <v>0</v>
      </c>
      <c r="B14" s="7">
        <v>1</v>
      </c>
      <c r="C14" s="7">
        <v>1</v>
      </c>
      <c r="D14" s="7">
        <v>1</v>
      </c>
      <c r="E14" s="7">
        <v>51</v>
      </c>
      <c r="F14" s="9">
        <f t="shared" si="0"/>
        <v>0.27633382566753378</v>
      </c>
      <c r="G14" s="7">
        <f t="shared" si="1"/>
        <v>-0.32342507810502902</v>
      </c>
      <c r="I14" s="9">
        <f t="shared" si="2"/>
        <v>-0.96272055274371571</v>
      </c>
      <c r="J14" s="7">
        <v>0.27634022673893011</v>
      </c>
      <c r="K14" s="7">
        <f t="shared" si="3"/>
        <v>-0.15431940760338964</v>
      </c>
      <c r="M14" s="1" t="s">
        <v>22</v>
      </c>
      <c r="N14" s="1">
        <v>21</v>
      </c>
      <c r="O14" s="1">
        <v>4.2923882290847892</v>
      </c>
      <c r="P14" s="1">
        <v>0.20439943948022807</v>
      </c>
      <c r="Q14" s="1"/>
      <c r="R14" s="1"/>
    </row>
    <row r="15" spans="1:18" ht="13.8" thickBot="1">
      <c r="A15" s="7">
        <v>0</v>
      </c>
      <c r="B15" s="7">
        <v>1</v>
      </c>
      <c r="C15" s="7">
        <v>1</v>
      </c>
      <c r="D15" s="7">
        <v>1</v>
      </c>
      <c r="E15" s="7">
        <v>53</v>
      </c>
      <c r="F15" s="9">
        <f t="shared" si="0"/>
        <v>0.25449263205435851</v>
      </c>
      <c r="G15" s="7">
        <f t="shared" si="1"/>
        <v>-0.29369026159929951</v>
      </c>
      <c r="I15" s="9">
        <f t="shared" si="2"/>
        <v>-1.0747931324818358</v>
      </c>
      <c r="J15" s="7">
        <v>0.25449753798372804</v>
      </c>
      <c r="K15" s="7">
        <f t="shared" si="3"/>
        <v>-0.17163917084408364</v>
      </c>
      <c r="M15" s="4" t="s">
        <v>23</v>
      </c>
      <c r="N15" s="4">
        <v>25</v>
      </c>
      <c r="O15" s="4">
        <v>6.0000000000000027</v>
      </c>
      <c r="P15" s="4"/>
      <c r="Q15" s="4"/>
      <c r="R15" s="4"/>
    </row>
    <row r="16" spans="1:18" ht="13.8" thickBot="1">
      <c r="A16" s="7">
        <v>0</v>
      </c>
      <c r="B16" s="7">
        <v>1</v>
      </c>
      <c r="C16" s="7">
        <v>2</v>
      </c>
      <c r="D16" s="7">
        <v>0</v>
      </c>
      <c r="E16" s="7">
        <v>43</v>
      </c>
      <c r="F16" s="9">
        <f t="shared" si="0"/>
        <v>0.5542259134268811</v>
      </c>
      <c r="G16" s="7">
        <f t="shared" si="1"/>
        <v>-0.80794298764018713</v>
      </c>
      <c r="I16" s="9">
        <f t="shared" si="2"/>
        <v>0.21776009825233178</v>
      </c>
      <c r="J16" s="7">
        <v>0.55422291468044926</v>
      </c>
      <c r="K16" s="7">
        <f t="shared" si="3"/>
        <v>6.9390048045014252E-2</v>
      </c>
    </row>
    <row r="17" spans="1:21">
      <c r="A17" s="7">
        <v>0</v>
      </c>
      <c r="B17" s="7">
        <v>1</v>
      </c>
      <c r="C17" s="7">
        <v>2</v>
      </c>
      <c r="D17" s="7">
        <v>0</v>
      </c>
      <c r="E17" s="7">
        <v>47</v>
      </c>
      <c r="F17" s="9">
        <f t="shared" si="0"/>
        <v>0.49840374011717992</v>
      </c>
      <c r="G17" s="7">
        <f t="shared" si="1"/>
        <v>-0.68995974606518817</v>
      </c>
      <c r="I17" s="9">
        <f t="shared" si="2"/>
        <v>-6.3850612239089166E-3</v>
      </c>
      <c r="J17" s="7">
        <v>0.49839762994998982</v>
      </c>
      <c r="K17" s="7">
        <f t="shared" si="3"/>
        <v>3.4750521563626291E-2</v>
      </c>
      <c r="M17" s="12"/>
      <c r="N17" s="12" t="s">
        <v>30</v>
      </c>
      <c r="O17" s="5" t="s">
        <v>18</v>
      </c>
      <c r="P17" s="5" t="s">
        <v>31</v>
      </c>
      <c r="Q17" s="5" t="s">
        <v>32</v>
      </c>
      <c r="R17" s="5" t="s">
        <v>33</v>
      </c>
      <c r="S17" s="5" t="s">
        <v>34</v>
      </c>
      <c r="T17" s="5" t="s">
        <v>35</v>
      </c>
      <c r="U17" s="5" t="s">
        <v>36</v>
      </c>
    </row>
    <row r="18" spans="1:21">
      <c r="A18" s="7">
        <v>0</v>
      </c>
      <c r="B18" s="7">
        <v>1</v>
      </c>
      <c r="C18" s="7">
        <v>2</v>
      </c>
      <c r="D18" s="7">
        <v>1</v>
      </c>
      <c r="E18" s="7">
        <v>52</v>
      </c>
      <c r="F18" s="9">
        <f t="shared" si="0"/>
        <v>0.74298285074605097</v>
      </c>
      <c r="G18" s="7">
        <f t="shared" si="1"/>
        <v>-1.3586124676985845</v>
      </c>
      <c r="I18" s="9">
        <f t="shared" si="2"/>
        <v>1.0615301520723435</v>
      </c>
      <c r="J18" s="7">
        <v>0.74299177885111434</v>
      </c>
      <c r="K18" s="7">
        <f t="shared" si="3"/>
        <v>0.18098540980970002</v>
      </c>
      <c r="M18" s="13" t="s">
        <v>24</v>
      </c>
      <c r="N18" s="13">
        <v>0.24616444034693896</v>
      </c>
      <c r="O18" s="1">
        <v>0.39280344017449709</v>
      </c>
      <c r="P18" s="1">
        <v>0.62668606017702921</v>
      </c>
      <c r="Q18" s="1">
        <v>0.53761886140298532</v>
      </c>
      <c r="R18" s="1">
        <v>-0.57071502909364047</v>
      </c>
      <c r="S18" s="1">
        <v>1.0630439097875184</v>
      </c>
      <c r="T18" s="1">
        <v>-0.57071502909364047</v>
      </c>
      <c r="U18" s="1">
        <v>1.0630439097875184</v>
      </c>
    </row>
    <row r="19" spans="1:21">
      <c r="A19" s="7">
        <v>1</v>
      </c>
      <c r="B19" s="7">
        <v>1</v>
      </c>
      <c r="C19" s="7">
        <v>1</v>
      </c>
      <c r="D19" s="7">
        <v>0</v>
      </c>
      <c r="E19" s="7">
        <v>46</v>
      </c>
      <c r="F19" s="9">
        <f t="shared" si="0"/>
        <v>0.11602370058469227</v>
      </c>
      <c r="G19" s="7">
        <f t="shared" si="1"/>
        <v>-2.15396079336004</v>
      </c>
      <c r="I19" s="9">
        <f t="shared" si="2"/>
        <v>-2.0306357660399676</v>
      </c>
      <c r="J19" s="7">
        <v>0.1160196816394929</v>
      </c>
      <c r="K19" s="7">
        <f t="shared" si="3"/>
        <v>-0.30055429584946347</v>
      </c>
      <c r="M19" s="13" t="s">
        <v>38</v>
      </c>
      <c r="N19" s="13">
        <v>0</v>
      </c>
      <c r="O19" s="1">
        <v>0</v>
      </c>
      <c r="P19" s="1">
        <v>65535</v>
      </c>
      <c r="Q19" s="1" t="e">
        <v>#NUM!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7">
        <v>1</v>
      </c>
      <c r="B20" s="7">
        <v>1</v>
      </c>
      <c r="C20" s="7">
        <v>1</v>
      </c>
      <c r="D20" s="7">
        <v>1</v>
      </c>
      <c r="E20" s="7">
        <v>24</v>
      </c>
      <c r="F20" s="9">
        <f t="shared" si="0"/>
        <v>0.63419574240346654</v>
      </c>
      <c r="G20" s="7">
        <f t="shared" si="1"/>
        <v>-0.45539763023459912</v>
      </c>
      <c r="I20" s="9">
        <f t="shared" si="2"/>
        <v>0.55025927372090844</v>
      </c>
      <c r="J20" s="7">
        <v>0.63422243396826783</v>
      </c>
      <c r="K20" s="7">
        <f t="shared" si="3"/>
        <v>7.9497396145978894E-2</v>
      </c>
      <c r="M20" s="13" t="s">
        <v>39</v>
      </c>
      <c r="N20" s="13">
        <v>0.34396469903343674</v>
      </c>
      <c r="O20" s="1">
        <v>0.13085087857246591</v>
      </c>
      <c r="P20" s="1">
        <v>2.6286770313349272</v>
      </c>
      <c r="Q20" s="1">
        <v>1.5696691305991627E-2</v>
      </c>
      <c r="R20" s="1">
        <v>7.1845401359705519E-2</v>
      </c>
      <c r="S20" s="1">
        <v>0.61608399670716796</v>
      </c>
      <c r="T20" s="1">
        <v>7.1845401359705519E-2</v>
      </c>
      <c r="U20" s="1">
        <v>0.61608399670716796</v>
      </c>
    </row>
    <row r="21" spans="1:21">
      <c r="A21" s="7">
        <v>1</v>
      </c>
      <c r="B21" s="7">
        <v>1</v>
      </c>
      <c r="C21" s="7">
        <v>1</v>
      </c>
      <c r="D21" s="7">
        <v>1</v>
      </c>
      <c r="E21" s="7">
        <v>38</v>
      </c>
      <c r="F21" s="9">
        <f t="shared" si="0"/>
        <v>0.44170413039208917</v>
      </c>
      <c r="G21" s="7">
        <f t="shared" si="1"/>
        <v>-0.81711500929797776</v>
      </c>
      <c r="I21" s="9">
        <f t="shared" si="2"/>
        <v>-0.23424878444593356</v>
      </c>
      <c r="J21" s="7">
        <v>0.44172188447695038</v>
      </c>
      <c r="K21" s="7">
        <f t="shared" si="3"/>
        <v>-4.1740946538878887E-2</v>
      </c>
      <c r="M21" s="13" t="s">
        <v>40</v>
      </c>
      <c r="N21" s="13">
        <v>0.18953429634780866</v>
      </c>
      <c r="O21" s="1">
        <v>0.18355738233060923</v>
      </c>
      <c r="P21" s="1">
        <v>1.0325615561810217</v>
      </c>
      <c r="Q21" s="1">
        <v>0.31355491456027007</v>
      </c>
      <c r="R21" s="1">
        <v>-0.19219417584560988</v>
      </c>
      <c r="S21" s="1">
        <v>0.57126276854122726</v>
      </c>
      <c r="T21" s="1">
        <v>-0.19219417584560988</v>
      </c>
      <c r="U21" s="1">
        <v>0.57126276854122726</v>
      </c>
    </row>
    <row r="22" spans="1:21" ht="13.8" thickBot="1">
      <c r="A22" s="7">
        <v>1</v>
      </c>
      <c r="B22" s="7">
        <v>1</v>
      </c>
      <c r="C22" s="7">
        <v>1</v>
      </c>
      <c r="D22" s="7">
        <v>1</v>
      </c>
      <c r="E22" s="7">
        <v>58</v>
      </c>
      <c r="F22" s="9">
        <f t="shared" si="0"/>
        <v>0.20505827845892421</v>
      </c>
      <c r="G22" s="7">
        <f t="shared" si="1"/>
        <v>-1.5844610550796157</v>
      </c>
      <c r="I22" s="9">
        <f t="shared" si="2"/>
        <v>-1.3549745818271366</v>
      </c>
      <c r="J22" s="7">
        <v>0.20505998660925989</v>
      </c>
      <c r="K22" s="7">
        <f t="shared" si="3"/>
        <v>-0.21493857894581858</v>
      </c>
      <c r="M22" s="14" t="s">
        <v>41</v>
      </c>
      <c r="N22" s="14">
        <v>-8.6598816203469833E-3</v>
      </c>
      <c r="O22" s="4">
        <v>8.4783137345685235E-3</v>
      </c>
      <c r="P22" s="4">
        <v>-1.0214155658144797</v>
      </c>
      <c r="Q22" s="4">
        <v>0.31868103942859571</v>
      </c>
      <c r="R22" s="4">
        <v>-2.6291500177884175E-2</v>
      </c>
      <c r="S22" s="4">
        <v>8.9717369371902084E-3</v>
      </c>
      <c r="T22" s="4">
        <v>-2.6291500177884175E-2</v>
      </c>
      <c r="U22" s="4">
        <v>8.9717369371902084E-3</v>
      </c>
    </row>
    <row r="23" spans="1:21">
      <c r="A23" s="7">
        <v>1</v>
      </c>
      <c r="B23" s="7">
        <v>1</v>
      </c>
      <c r="C23" s="7">
        <v>2</v>
      </c>
      <c r="D23" s="7">
        <v>0</v>
      </c>
      <c r="E23" s="7">
        <v>21</v>
      </c>
      <c r="F23" s="9">
        <f t="shared" si="0"/>
        <v>0.81008436900676117</v>
      </c>
      <c r="G23" s="7">
        <f t="shared" si="1"/>
        <v>-0.21061687747224608</v>
      </c>
      <c r="I23" s="9">
        <f t="shared" si="2"/>
        <v>1.4505584753716549</v>
      </c>
      <c r="J23" s="7">
        <v>0.81009291198261513</v>
      </c>
      <c r="K23" s="7">
        <f t="shared" si="3"/>
        <v>0.25990744369264784</v>
      </c>
    </row>
    <row r="24" spans="1:21">
      <c r="A24" s="7">
        <v>1</v>
      </c>
      <c r="B24" s="7">
        <v>1</v>
      </c>
      <c r="C24" s="7">
        <v>2</v>
      </c>
      <c r="D24" s="7">
        <v>0</v>
      </c>
      <c r="E24" s="7">
        <v>30</v>
      </c>
      <c r="F24" s="9">
        <f t="shared" si="0"/>
        <v>0.72035674492432344</v>
      </c>
      <c r="G24" s="7">
        <f t="shared" si="1"/>
        <v>-0.32800871061969439</v>
      </c>
      <c r="I24" s="9">
        <f t="shared" si="2"/>
        <v>0.94623186655011371</v>
      </c>
      <c r="J24" s="7">
        <v>0.72036235459000486</v>
      </c>
      <c r="K24" s="7">
        <f t="shared" si="3"/>
        <v>0.181968509109525</v>
      </c>
    </row>
    <row r="25" spans="1:21">
      <c r="A25" s="7">
        <v>1</v>
      </c>
      <c r="B25" s="7">
        <v>1</v>
      </c>
      <c r="C25" s="7">
        <v>2</v>
      </c>
      <c r="D25" s="7">
        <v>0</v>
      </c>
      <c r="E25" s="7">
        <v>37</v>
      </c>
      <c r="F25" s="9">
        <f t="shared" si="0"/>
        <v>0.63505798632822574</v>
      </c>
      <c r="G25" s="7">
        <f t="shared" si="1"/>
        <v>-0.45403896720626963</v>
      </c>
      <c r="I25" s="9">
        <f t="shared" si="2"/>
        <v>0.5539778374666926</v>
      </c>
      <c r="J25" s="7">
        <v>0.63505945035757283</v>
      </c>
      <c r="K25" s="7">
        <f t="shared" si="3"/>
        <v>0.12134933776709611</v>
      </c>
    </row>
    <row r="26" spans="1:21">
      <c r="A26" s="7">
        <v>1</v>
      </c>
      <c r="B26" s="7">
        <v>1</v>
      </c>
      <c r="C26" s="7">
        <v>2</v>
      </c>
      <c r="D26" s="7">
        <v>1</v>
      </c>
      <c r="E26" s="7">
        <v>24</v>
      </c>
      <c r="F26" s="9">
        <f t="shared" si="0"/>
        <v>0.93280179903428895</v>
      </c>
      <c r="G26" s="7">
        <f t="shared" si="1"/>
        <v>-6.9562534748951466E-2</v>
      </c>
      <c r="I26" s="9">
        <f t="shared" si="2"/>
        <v>2.6305462684060279</v>
      </c>
      <c r="J26" s="7">
        <v>0.93281012761562032</v>
      </c>
      <c r="K26" s="7">
        <f t="shared" si="3"/>
        <v>0.42346209517941547</v>
      </c>
    </row>
    <row r="27" spans="1:21">
      <c r="A27" s="7">
        <v>1</v>
      </c>
      <c r="B27" s="7">
        <v>1</v>
      </c>
      <c r="C27" s="7">
        <v>2</v>
      </c>
      <c r="D27" s="7">
        <v>1</v>
      </c>
      <c r="E27" s="7">
        <v>56</v>
      </c>
      <c r="F27" s="9">
        <f t="shared" si="0"/>
        <v>0.69791417955162594</v>
      </c>
      <c r="G27" s="7">
        <f t="shared" si="1"/>
        <v>-0.35965913571074098</v>
      </c>
      <c r="I27" s="9">
        <f>SUMPRODUCT($B$1:$E$1,B27:E27)</f>
        <v>0.83738499259610322</v>
      </c>
      <c r="J27" s="7">
        <v>0.69792144287138513</v>
      </c>
      <c r="K27" s="7">
        <f t="shared" si="3"/>
        <v>0.14634588332831205</v>
      </c>
    </row>
    <row r="28" spans="1:21">
      <c r="A28" s="7">
        <v>1</v>
      </c>
      <c r="B28" s="7">
        <v>1</v>
      </c>
      <c r="C28" s="7">
        <v>2</v>
      </c>
      <c r="D28" s="7">
        <v>1</v>
      </c>
      <c r="E28" s="7">
        <v>58</v>
      </c>
      <c r="F28" s="9">
        <f t="shared" si="0"/>
        <v>0.67377577214726769</v>
      </c>
      <c r="G28" s="7">
        <f t="shared" si="1"/>
        <v>-0.39485790569493784</v>
      </c>
      <c r="I28" s="9">
        <f t="shared" si="2"/>
        <v>0.72531241285798265</v>
      </c>
      <c r="J28" s="7">
        <v>0.6737819924516546</v>
      </c>
      <c r="K28" s="7">
        <f t="shared" si="3"/>
        <v>0.12902612008761805</v>
      </c>
    </row>
    <row r="32" spans="1:21">
      <c r="A32" t="s">
        <v>13</v>
      </c>
    </row>
    <row r="33" spans="1:2" ht="13.8" thickBot="1"/>
    <row r="34" spans="1:2">
      <c r="A34" s="6" t="s">
        <v>14</v>
      </c>
      <c r="B34" s="6"/>
    </row>
    <row r="35" spans="1:2">
      <c r="A35" s="1" t="s">
        <v>15</v>
      </c>
      <c r="B35" s="1">
        <v>0.54611633780891822</v>
      </c>
    </row>
    <row r="36" spans="1:2">
      <c r="A36" s="1" t="s">
        <v>16</v>
      </c>
      <c r="B36" s="1">
        <v>0.29824305442182453</v>
      </c>
    </row>
    <row r="37" spans="1:2">
      <c r="A37" s="1" t="s">
        <v>17</v>
      </c>
      <c r="B37" s="1">
        <v>0.15789166530618942</v>
      </c>
    </row>
    <row r="38" spans="1:2">
      <c r="A38" s="1" t="s">
        <v>18</v>
      </c>
      <c r="B38" s="1">
        <v>0.45883230452252677</v>
      </c>
    </row>
    <row r="39" spans="1:2" ht="13.8" thickBot="1">
      <c r="A39" s="4" t="s">
        <v>19</v>
      </c>
      <c r="B39" s="4">
        <v>25</v>
      </c>
    </row>
    <row r="41" spans="1:2" ht="13.8" thickBot="1">
      <c r="A41" t="s">
        <v>20</v>
      </c>
    </row>
    <row r="42" spans="1:2">
      <c r="A42" s="5"/>
      <c r="B42" s="5" t="s">
        <v>25</v>
      </c>
    </row>
    <row r="43" spans="1:2">
      <c r="A43" s="1" t="s">
        <v>21</v>
      </c>
      <c r="B43" s="1">
        <v>4</v>
      </c>
    </row>
    <row r="44" spans="1:2">
      <c r="A44" s="1" t="s">
        <v>22</v>
      </c>
      <c r="B44" s="1">
        <v>20</v>
      </c>
    </row>
    <row r="45" spans="1:2" ht="13.8" thickBot="1">
      <c r="A45" s="4" t="s">
        <v>23</v>
      </c>
      <c r="B45" s="4">
        <v>24</v>
      </c>
    </row>
    <row r="46" spans="1:2" ht="13.8" thickBot="1"/>
    <row r="47" spans="1:2">
      <c r="A47" s="5"/>
      <c r="B47" s="5" t="s">
        <v>30</v>
      </c>
    </row>
    <row r="48" spans="1:2">
      <c r="A48" s="1" t="s">
        <v>24</v>
      </c>
      <c r="B48" s="1">
        <v>0.24616444034693868</v>
      </c>
    </row>
    <row r="49" spans="1:2">
      <c r="A49" s="1" t="s">
        <v>38</v>
      </c>
      <c r="B49" s="1">
        <v>0</v>
      </c>
    </row>
    <row r="50" spans="1:2">
      <c r="A50" s="1" t="s">
        <v>39</v>
      </c>
      <c r="B50" s="1">
        <v>0.34396469903343685</v>
      </c>
    </row>
    <row r="51" spans="1:2">
      <c r="A51" s="1" t="s">
        <v>40</v>
      </c>
      <c r="B51" s="1">
        <v>0.18953429634780894</v>
      </c>
    </row>
    <row r="52" spans="1:2" ht="13.8" thickBot="1">
      <c r="A52" s="4" t="s">
        <v>41</v>
      </c>
      <c r="B52" s="4">
        <v>-8.6598816203469851E-3</v>
      </c>
    </row>
  </sheetData>
  <mergeCells count="1">
    <mergeCell ref="B2:E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J5" sqref="J5"/>
    </sheetView>
  </sheetViews>
  <sheetFormatPr defaultRowHeight="13.2"/>
  <cols>
    <col min="1" max="1" width="11.6640625" bestFit="1" customWidth="1"/>
    <col min="10" max="10" width="11.77734375" customWidth="1"/>
    <col min="11" max="11" width="13.109375" customWidth="1"/>
  </cols>
  <sheetData>
    <row r="1" spans="1:20">
      <c r="A1" s="7" t="s">
        <v>6</v>
      </c>
      <c r="B1" s="7">
        <v>-8.995957258481516</v>
      </c>
      <c r="C1" s="7">
        <v>0.30790623561723518</v>
      </c>
      <c r="D1" s="7">
        <v>0.26688039573087285</v>
      </c>
      <c r="G1" s="7" t="s">
        <v>11</v>
      </c>
      <c r="H1" s="7">
        <f>-2*SUM(F4:F12)</f>
        <v>4.3361307305769738</v>
      </c>
      <c r="L1" t="s">
        <v>13</v>
      </c>
    </row>
    <row r="2" spans="1:20" ht="13.8" thickBot="1">
      <c r="A2" s="7" t="s">
        <v>7</v>
      </c>
      <c r="B2" s="18" t="s">
        <v>9</v>
      </c>
      <c r="C2" s="18"/>
      <c r="D2" s="18"/>
      <c r="E2" s="2"/>
      <c r="I2" t="s">
        <v>45</v>
      </c>
    </row>
    <row r="3" spans="1:20">
      <c r="A3" s="7" t="s">
        <v>5</v>
      </c>
      <c r="B3" s="7" t="s">
        <v>8</v>
      </c>
      <c r="C3" s="7" t="s">
        <v>0</v>
      </c>
      <c r="D3" s="7" t="s">
        <v>1</v>
      </c>
      <c r="E3" s="7" t="s">
        <v>10</v>
      </c>
      <c r="F3" s="7" t="s">
        <v>11</v>
      </c>
      <c r="H3" s="8" t="s">
        <v>37</v>
      </c>
      <c r="I3" s="7" t="s">
        <v>44</v>
      </c>
      <c r="J3" s="11" t="s">
        <v>46</v>
      </c>
      <c r="L3" s="6" t="s">
        <v>14</v>
      </c>
      <c r="M3" s="6"/>
    </row>
    <row r="4" spans="1:20">
      <c r="A4" s="7">
        <v>1</v>
      </c>
      <c r="B4" s="7">
        <v>1</v>
      </c>
      <c r="C4" s="7">
        <v>30</v>
      </c>
      <c r="D4" s="7">
        <v>21</v>
      </c>
      <c r="E4" s="9">
        <f>1/(1+EXP(-SUMPRODUCT($B$1:$D$1,B4:D4)))</f>
        <v>0.99711608404797902</v>
      </c>
      <c r="F4" s="7">
        <f>A4*LN(E4)+(1-A4)*LN(1-E4)</f>
        <v>-2.8880824501117896E-3</v>
      </c>
      <c r="H4" s="9">
        <f>SUMPRODUCT($B$1:$D$1,B4:D4)</f>
        <v>5.8457181203838697</v>
      </c>
      <c r="I4" s="7">
        <v>0.99711608404797902</v>
      </c>
      <c r="J4" s="7">
        <f>$M$19*C4+$M$20*D4+$M$17</f>
        <v>1.0754041673914534</v>
      </c>
      <c r="L4" s="1" t="s">
        <v>15</v>
      </c>
      <c r="M4" s="1">
        <v>0.8954364577649937</v>
      </c>
    </row>
    <row r="5" spans="1:20">
      <c r="A5" s="7">
        <v>1</v>
      </c>
      <c r="B5" s="7">
        <v>1</v>
      </c>
      <c r="C5" s="7">
        <v>22</v>
      </c>
      <c r="D5" s="7">
        <v>10</v>
      </c>
      <c r="E5" s="9">
        <f>1/(1+EXP(-SUMPRODUCT($B$1:$D$1,B5:D5)))</f>
        <v>0.60987430164961454</v>
      </c>
      <c r="F5" s="7">
        <f>A5*LN(E5)+(1-A5)*LN(1-E5)</f>
        <v>-0.49450240591813466</v>
      </c>
      <c r="H5" s="9">
        <f t="shared" ref="H5:H12" si="0">SUMPRODUCT($B$1:$D$1,B5:D5)</f>
        <v>0.446783882406387</v>
      </c>
      <c r="I5" s="7">
        <v>0.60987430164961454</v>
      </c>
      <c r="J5" s="7">
        <f t="shared" ref="J5:J12" si="1">$M$19*C5+$M$20*D5+$M$17</f>
        <v>0.57341956976664499</v>
      </c>
      <c r="L5" s="1" t="s">
        <v>16</v>
      </c>
      <c r="M5" s="1">
        <v>0.80180644989471939</v>
      </c>
    </row>
    <row r="6" spans="1:20">
      <c r="A6" s="7">
        <v>1</v>
      </c>
      <c r="B6" s="7">
        <v>1</v>
      </c>
      <c r="C6" s="7">
        <v>26</v>
      </c>
      <c r="D6" s="7">
        <v>25</v>
      </c>
      <c r="E6" s="9">
        <f t="shared" ref="E6:E12" si="2">1/(1+EXP(-SUMPRODUCT($B$1:$D$1,B6:D6)))</f>
        <v>0.99660352455005852</v>
      </c>
      <c r="F6" s="7">
        <f t="shared" ref="F6:F12" si="3">A6*LN(E6)+(1-A6)*LN(1-E6)</f>
        <v>-3.4022565666750105E-3</v>
      </c>
      <c r="H6" s="9">
        <f t="shared" si="0"/>
        <v>5.6816147608384204</v>
      </c>
      <c r="I6" s="7">
        <v>0.99660352455005852</v>
      </c>
      <c r="J6" s="7">
        <f t="shared" si="1"/>
        <v>1.0407409164465951</v>
      </c>
      <c r="L6" s="1" t="s">
        <v>17</v>
      </c>
      <c r="M6" s="1">
        <v>0.68289031983155102</v>
      </c>
    </row>
    <row r="7" spans="1:20">
      <c r="A7" s="7">
        <v>1</v>
      </c>
      <c r="B7" s="7">
        <v>1</v>
      </c>
      <c r="C7" s="7">
        <v>14</v>
      </c>
      <c r="D7" s="7">
        <v>20</v>
      </c>
      <c r="E7" s="9">
        <f t="shared" si="2"/>
        <v>0.65753712187168911</v>
      </c>
      <c r="F7" s="7">
        <f t="shared" si="3"/>
        <v>-0.41925405740353389</v>
      </c>
      <c r="H7" s="9">
        <f t="shared" si="0"/>
        <v>0.65233795477723433</v>
      </c>
      <c r="I7" s="7">
        <v>0.65753712187168911</v>
      </c>
      <c r="J7" s="7">
        <f t="shared" si="1"/>
        <v>0.54963602532272782</v>
      </c>
      <c r="L7" s="1" t="s">
        <v>18</v>
      </c>
      <c r="M7" s="1">
        <v>0.29679289457298941</v>
      </c>
    </row>
    <row r="8" spans="1:20" ht="13.8" thickBot="1">
      <c r="A8" s="7">
        <v>0</v>
      </c>
      <c r="B8" s="7">
        <v>1</v>
      </c>
      <c r="C8" s="7">
        <v>6</v>
      </c>
      <c r="D8" s="7">
        <v>10</v>
      </c>
      <c r="E8" s="9">
        <f t="shared" si="2"/>
        <v>1.1209554959681732E-2</v>
      </c>
      <c r="F8" s="7">
        <f t="shared" si="3"/>
        <v>-1.1272855512779961E-2</v>
      </c>
      <c r="H8" s="9">
        <f t="shared" si="0"/>
        <v>-4.4797158874693759</v>
      </c>
      <c r="I8" s="7">
        <v>1.1209554959681732E-2</v>
      </c>
      <c r="J8" s="7">
        <f t="shared" si="1"/>
        <v>7.0422906420819165E-2</v>
      </c>
      <c r="L8" s="4" t="s">
        <v>19</v>
      </c>
      <c r="M8" s="4">
        <v>9</v>
      </c>
    </row>
    <row r="9" spans="1:20">
      <c r="A9" s="7">
        <v>0</v>
      </c>
      <c r="B9" s="7">
        <v>1</v>
      </c>
      <c r="C9" s="7">
        <v>2</v>
      </c>
      <c r="D9" s="7">
        <v>15</v>
      </c>
      <c r="E9" s="9">
        <f t="shared" si="2"/>
        <v>1.2407869860724756E-2</v>
      </c>
      <c r="F9" s="7">
        <f t="shared" si="3"/>
        <v>-1.2485490215123414E-2</v>
      </c>
      <c r="H9" s="9">
        <f t="shared" si="0"/>
        <v>-4.3769388512839527</v>
      </c>
      <c r="I9" s="7">
        <v>1.2407869860724756E-2</v>
      </c>
      <c r="J9" s="7">
        <f t="shared" si="1"/>
        <v>5.8531134198860524E-2</v>
      </c>
    </row>
    <row r="10" spans="1:20" ht="13.8" thickBot="1">
      <c r="A10" s="7">
        <v>0</v>
      </c>
      <c r="B10" s="7">
        <v>1</v>
      </c>
      <c r="C10" s="7">
        <v>6</v>
      </c>
      <c r="D10" s="7">
        <v>5</v>
      </c>
      <c r="E10" s="9">
        <f t="shared" si="2"/>
        <v>2.9762280597776256E-3</v>
      </c>
      <c r="F10" s="7">
        <f t="shared" si="3"/>
        <v>-2.9806658339154436E-3</v>
      </c>
      <c r="H10" s="9">
        <f t="shared" si="0"/>
        <v>-5.8141178661237403</v>
      </c>
      <c r="I10" s="7">
        <v>2.9762280597776256E-3</v>
      </c>
      <c r="J10" s="7">
        <f t="shared" si="1"/>
        <v>-4.3434487193678706E-2</v>
      </c>
      <c r="L10" t="s">
        <v>20</v>
      </c>
    </row>
    <row r="11" spans="1:20">
      <c r="A11" s="7">
        <v>0</v>
      </c>
      <c r="B11" s="7">
        <v>1</v>
      </c>
      <c r="C11" s="7">
        <v>10</v>
      </c>
      <c r="D11" s="7">
        <v>5</v>
      </c>
      <c r="E11" s="9">
        <f t="shared" si="2"/>
        <v>1.0125783145644159E-2</v>
      </c>
      <c r="F11" s="7">
        <f t="shared" si="3"/>
        <v>-1.0177397607973133E-2</v>
      </c>
      <c r="H11" s="9">
        <f t="shared" si="0"/>
        <v>-4.5824929236548</v>
      </c>
      <c r="I11" s="7">
        <v>1.0125783145644159E-2</v>
      </c>
      <c r="J11" s="7">
        <f t="shared" si="1"/>
        <v>8.231467864277775E-2</v>
      </c>
      <c r="L11" s="5"/>
      <c r="M11" s="5" t="s">
        <v>25</v>
      </c>
      <c r="N11" s="5" t="s">
        <v>26</v>
      </c>
      <c r="O11" s="5" t="s">
        <v>27</v>
      </c>
      <c r="P11" s="5" t="s">
        <v>28</v>
      </c>
      <c r="Q11" s="5" t="s">
        <v>29</v>
      </c>
    </row>
    <row r="12" spans="1:20">
      <c r="A12" s="7">
        <v>0</v>
      </c>
      <c r="B12" s="7">
        <v>1</v>
      </c>
      <c r="C12" s="7">
        <v>19</v>
      </c>
      <c r="D12" s="7">
        <v>15</v>
      </c>
      <c r="E12" s="9">
        <f t="shared" si="2"/>
        <v>0.70213119877889218</v>
      </c>
      <c r="F12" s="7">
        <f t="shared" si="3"/>
        <v>-1.2111021537802393</v>
      </c>
      <c r="G12" s="3"/>
      <c r="H12" s="9">
        <f t="shared" si="0"/>
        <v>0.85746715420904529</v>
      </c>
      <c r="I12" s="7">
        <v>0.70213119877889218</v>
      </c>
      <c r="J12" s="7">
        <f t="shared" si="1"/>
        <v>0.59296508900380041</v>
      </c>
      <c r="L12" s="1" t="s">
        <v>21</v>
      </c>
      <c r="M12" s="1">
        <v>3</v>
      </c>
      <c r="N12" s="1">
        <v>1.7817921108771544</v>
      </c>
      <c r="O12" s="1">
        <v>0.59393070362571809</v>
      </c>
      <c r="P12" s="1">
        <v>6.7426214548757937</v>
      </c>
      <c r="Q12" s="1">
        <v>3.2997268338812315E-2</v>
      </c>
    </row>
    <row r="13" spans="1:20">
      <c r="L13" s="1" t="s">
        <v>22</v>
      </c>
      <c r="M13" s="1">
        <v>5</v>
      </c>
      <c r="N13" s="1">
        <v>0.44043011134506804</v>
      </c>
      <c r="O13" s="1">
        <v>8.8086022269013603E-2</v>
      </c>
      <c r="P13" s="1"/>
      <c r="Q13" s="1"/>
    </row>
    <row r="14" spans="1:20" ht="13.8" thickBot="1">
      <c r="L14" s="4" t="s">
        <v>23</v>
      </c>
      <c r="M14" s="4">
        <v>8</v>
      </c>
      <c r="N14" s="4">
        <v>2.2222222222222223</v>
      </c>
      <c r="O14" s="4"/>
      <c r="P14" s="4"/>
      <c r="Q14" s="4"/>
    </row>
    <row r="15" spans="1:20" ht="13.8" thickBot="1"/>
    <row r="16" spans="1:20">
      <c r="L16" s="5"/>
      <c r="M16" s="5" t="s">
        <v>30</v>
      </c>
      <c r="N16" s="5" t="s">
        <v>18</v>
      </c>
      <c r="O16" s="5" t="s">
        <v>31</v>
      </c>
      <c r="P16" s="5" t="s">
        <v>32</v>
      </c>
      <c r="Q16" s="5" t="s">
        <v>33</v>
      </c>
      <c r="R16" s="5" t="s">
        <v>34</v>
      </c>
      <c r="S16" s="5" t="s">
        <v>35</v>
      </c>
      <c r="T16" s="5" t="s">
        <v>36</v>
      </c>
    </row>
    <row r="17" spans="12:20">
      <c r="L17" s="13" t="s">
        <v>24</v>
      </c>
      <c r="M17" s="13">
        <v>-0.34591562956286126</v>
      </c>
      <c r="N17" s="1">
        <v>0.2332337332913797</v>
      </c>
      <c r="O17" s="1">
        <v>-1.4831286395896588</v>
      </c>
      <c r="P17" s="1">
        <v>0.1981494771054774</v>
      </c>
      <c r="Q17" s="1">
        <v>-0.94546202781932676</v>
      </c>
      <c r="R17" s="1">
        <v>0.25363076869360424</v>
      </c>
      <c r="S17" s="1">
        <v>-0.94546202781932676</v>
      </c>
      <c r="T17" s="1">
        <v>0.25363076869360424</v>
      </c>
    </row>
    <row r="18" spans="12:20">
      <c r="L18" s="13" t="s">
        <v>38</v>
      </c>
      <c r="M18" s="13">
        <v>0</v>
      </c>
      <c r="N18" s="1">
        <v>0</v>
      </c>
      <c r="O18" s="1">
        <v>65535</v>
      </c>
      <c r="P18" s="1" t="e">
        <v>#NUM!</v>
      </c>
      <c r="Q18" s="1">
        <v>0</v>
      </c>
      <c r="R18" s="1">
        <v>0</v>
      </c>
      <c r="S18" s="1">
        <v>0</v>
      </c>
      <c r="T18" s="1">
        <v>0</v>
      </c>
    </row>
    <row r="19" spans="12:20">
      <c r="L19" s="13" t="s">
        <v>42</v>
      </c>
      <c r="M19" s="13">
        <v>3.1437291459114114E-2</v>
      </c>
      <c r="N19" s="1">
        <v>1.3662188381431919E-2</v>
      </c>
      <c r="O19" s="1">
        <v>2.3010436235705898</v>
      </c>
      <c r="P19" s="1" t="e">
        <v>#NUM!</v>
      </c>
      <c r="Q19" s="1">
        <v>-3.6824818292362851E-3</v>
      </c>
      <c r="R19" s="1">
        <v>6.6557064747464506E-2</v>
      </c>
      <c r="S19" s="1">
        <v>-3.6824818292362851E-3</v>
      </c>
      <c r="T19" s="1">
        <v>6.6557064747464506E-2</v>
      </c>
    </row>
    <row r="20" spans="12:20" ht="13.8" thickBot="1">
      <c r="L20" s="14" t="s">
        <v>43</v>
      </c>
      <c r="M20" s="14">
        <v>2.2771478722899571E-2</v>
      </c>
      <c r="N20" s="4">
        <v>1.8883733067301667E-2</v>
      </c>
      <c r="O20" s="4">
        <v>1.2058780243155296</v>
      </c>
      <c r="P20" s="4">
        <v>0.28180934725895862</v>
      </c>
      <c r="Q20" s="4">
        <v>-2.5770702488910932E-2</v>
      </c>
      <c r="R20" s="4">
        <v>7.1313659934710075E-2</v>
      </c>
      <c r="S20" s="4">
        <v>-2.5770702488910932E-2</v>
      </c>
      <c r="T20" s="4">
        <v>7.1313659934710075E-2</v>
      </c>
    </row>
  </sheetData>
  <mergeCells count="1">
    <mergeCell ref="B2:D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動脈硬化</vt:lpstr>
      <vt:lpstr>喫煙飲酒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2019-12-16T03:26:01Z</dcterms:created>
  <dcterms:modified xsi:type="dcterms:W3CDTF">2019-12-20T11:03:57Z</dcterms:modified>
</cp:coreProperties>
</file>