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3016" windowHeight="9264"/>
  </bookViews>
  <sheets>
    <sheet name="決定係数" sheetId="4" r:id="rId1"/>
    <sheet name="二次曲線" sheetId="5" r:id="rId2"/>
  </sheets>
  <calcPr calcId="125725"/>
</workbook>
</file>

<file path=xl/calcChain.xml><?xml version="1.0" encoding="utf-8"?>
<calcChain xmlns="http://schemas.openxmlformats.org/spreadsheetml/2006/main">
  <c r="B3" i="5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D96" i="4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95"/>
  <c r="E95" s="1"/>
  <c r="C108"/>
  <c r="F99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77"/>
  <c r="E77" s="1"/>
  <c r="C89"/>
  <c r="F78" s="1"/>
  <c r="D58"/>
  <c r="D59"/>
  <c r="D60"/>
  <c r="D61"/>
  <c r="D62"/>
  <c r="D63"/>
  <c r="D64"/>
  <c r="D65"/>
  <c r="D66"/>
  <c r="E66" s="1"/>
  <c r="D67"/>
  <c r="E67" s="1"/>
  <c r="D57"/>
  <c r="E57" s="1"/>
  <c r="C70"/>
  <c r="E58"/>
  <c r="E59"/>
  <c r="E60"/>
  <c r="E61"/>
  <c r="E62"/>
  <c r="E63"/>
  <c r="E64"/>
  <c r="E65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39"/>
  <c r="E39" s="1"/>
  <c r="C51"/>
  <c r="F4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21"/>
  <c r="E21" s="1"/>
  <c r="C33"/>
  <c r="C13"/>
  <c r="F2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2"/>
  <c r="E2" s="1"/>
  <c r="F23"/>
  <c r="E108" l="1"/>
  <c r="F95"/>
  <c r="F105"/>
  <c r="F104"/>
  <c r="F103"/>
  <c r="F98"/>
  <c r="F97"/>
  <c r="F96"/>
  <c r="F102"/>
  <c r="F101"/>
  <c r="F100"/>
  <c r="E70"/>
  <c r="F86"/>
  <c r="F85"/>
  <c r="F84"/>
  <c r="F83"/>
  <c r="F80"/>
  <c r="F79"/>
  <c r="F77"/>
  <c r="F82"/>
  <c r="F81"/>
  <c r="F67"/>
  <c r="F65"/>
  <c r="F63"/>
  <c r="F61"/>
  <c r="F59"/>
  <c r="F57"/>
  <c r="F66"/>
  <c r="F64"/>
  <c r="F62"/>
  <c r="F60"/>
  <c r="F58"/>
  <c r="E89"/>
  <c r="E13"/>
  <c r="E51"/>
  <c r="F5"/>
  <c r="F48"/>
  <c r="F46"/>
  <c r="F44"/>
  <c r="F42"/>
  <c r="F40"/>
  <c r="F39"/>
  <c r="F47"/>
  <c r="F45"/>
  <c r="F43"/>
  <c r="E33"/>
  <c r="F21"/>
  <c r="F30"/>
  <c r="F28"/>
  <c r="F26"/>
  <c r="F24"/>
  <c r="F22"/>
  <c r="F31"/>
  <c r="F29"/>
  <c r="F27"/>
  <c r="F25"/>
  <c r="F7"/>
  <c r="F11"/>
  <c r="F3"/>
  <c r="F9"/>
  <c r="F10"/>
  <c r="F8"/>
  <c r="F6"/>
  <c r="F4"/>
  <c r="E109" l="1"/>
  <c r="E111" s="1"/>
  <c r="E90"/>
  <c r="E92" s="1"/>
  <c r="E71"/>
  <c r="E73" s="1"/>
  <c r="E52"/>
  <c r="E54" s="1"/>
  <c r="E34"/>
  <c r="E36" s="1"/>
  <c r="E14"/>
  <c r="E16" s="1"/>
</calcChain>
</file>

<file path=xl/sharedStrings.xml><?xml version="1.0" encoding="utf-8"?>
<sst xmlns="http://schemas.openxmlformats.org/spreadsheetml/2006/main" count="56" uniqueCount="9">
  <si>
    <t>ｘ</t>
    <phoneticPr fontId="1"/>
  </si>
  <si>
    <t>ｙ</t>
    <phoneticPr fontId="1"/>
  </si>
  <si>
    <t>ybar</t>
    <phoneticPr fontId="1"/>
  </si>
  <si>
    <t>yhat</t>
    <phoneticPr fontId="1"/>
  </si>
  <si>
    <t>y-yhat</t>
    <phoneticPr fontId="1"/>
  </si>
  <si>
    <t>(y-yhat)2の和</t>
    <rPh sb="10" eb="11">
      <t>ワ</t>
    </rPh>
    <phoneticPr fontId="1"/>
  </si>
  <si>
    <t>y-ybar</t>
    <phoneticPr fontId="1"/>
  </si>
  <si>
    <t>(y-ybar)2の和</t>
    <rPh sb="10" eb="11">
      <t>ワ</t>
    </rPh>
    <phoneticPr fontId="1"/>
  </si>
  <si>
    <t>R2</t>
    <phoneticPr fontId="1"/>
  </si>
</sst>
</file>

<file path=xl/styles.xml><?xml version="1.0" encoding="utf-8"?>
<styleSheet xmlns="http://schemas.openxmlformats.org/spreadsheetml/2006/main">
  <numFmts count="4">
    <numFmt numFmtId="181" formatCode="0.000_ "/>
    <numFmt numFmtId="182" formatCode="0.00_ "/>
    <numFmt numFmtId="184" formatCode="0.0000_ "/>
    <numFmt numFmtId="190" formatCode="0.000000000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19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chemeClr val="accent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2342279090113735"/>
                  <c:y val="-3.7927165354330709E-2"/>
                </c:manualLayout>
              </c:layout>
              <c:numFmt formatCode="General" sourceLinked="0"/>
            </c:trendlineLbl>
          </c:trendline>
          <c:xVal>
            <c:numRef>
              <c:f>決定係数!$B$2:$B$11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決定係数!$C$2:$C$11</c:f>
              <c:numCache>
                <c:formatCode>General</c:formatCode>
                <c:ptCount val="10"/>
                <c:pt idx="0">
                  <c:v>30</c:v>
                </c:pt>
                <c:pt idx="1">
                  <c:v>10</c:v>
                </c:pt>
                <c:pt idx="2">
                  <c:v>30</c:v>
                </c:pt>
                <c:pt idx="3">
                  <c:v>50</c:v>
                </c:pt>
                <c:pt idx="4">
                  <c:v>30</c:v>
                </c:pt>
                <c:pt idx="5">
                  <c:v>60</c:v>
                </c:pt>
                <c:pt idx="6">
                  <c:v>90</c:v>
                </c:pt>
                <c:pt idx="7">
                  <c:v>110</c:v>
                </c:pt>
                <c:pt idx="8">
                  <c:v>90</c:v>
                </c:pt>
                <c:pt idx="9">
                  <c:v>110</c:v>
                </c:pt>
              </c:numCache>
            </c:numRef>
          </c:yVal>
        </c:ser>
        <c:axId val="162631040"/>
        <c:axId val="52705920"/>
      </c:scatterChart>
      <c:valAx>
        <c:axId val="162631040"/>
        <c:scaling>
          <c:orientation val="minMax"/>
        </c:scaling>
        <c:axPos val="b"/>
        <c:numFmt formatCode="General" sourceLinked="1"/>
        <c:tickLblPos val="nextTo"/>
        <c:crossAx val="52705920"/>
        <c:crosses val="autoZero"/>
        <c:crossBetween val="midCat"/>
      </c:valAx>
      <c:valAx>
        <c:axId val="52705920"/>
        <c:scaling>
          <c:orientation val="minMax"/>
        </c:scaling>
        <c:axPos val="l"/>
        <c:majorGridlines/>
        <c:numFmt formatCode="General" sourceLinked="1"/>
        <c:tickLblPos val="nextTo"/>
        <c:crossAx val="16263104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9286723534558179"/>
                  <c:y val="-6.5289442986293383E-2"/>
                </c:manualLayout>
              </c:layout>
              <c:numFmt formatCode="General" sourceLinked="0"/>
            </c:trendlineLbl>
          </c:trendline>
          <c:xVal>
            <c:numRef>
              <c:f>決定係数!$B$21:$B$31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決定係数!$C$21:$C$31</c:f>
              <c:numCache>
                <c:formatCode>General</c:formatCode>
                <c:ptCount val="11"/>
                <c:pt idx="0">
                  <c:v>0</c:v>
                </c:pt>
                <c:pt idx="1">
                  <c:v>30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30</c:v>
                </c:pt>
                <c:pt idx="6">
                  <c:v>60</c:v>
                </c:pt>
                <c:pt idx="7">
                  <c:v>90</c:v>
                </c:pt>
                <c:pt idx="8">
                  <c:v>110</c:v>
                </c:pt>
                <c:pt idx="9">
                  <c:v>90</c:v>
                </c:pt>
                <c:pt idx="10">
                  <c:v>110</c:v>
                </c:pt>
              </c:numCache>
            </c:numRef>
          </c:yVal>
        </c:ser>
        <c:axId val="57842688"/>
        <c:axId val="57841152"/>
      </c:scatterChart>
      <c:valAx>
        <c:axId val="57842688"/>
        <c:scaling>
          <c:orientation val="minMax"/>
        </c:scaling>
        <c:axPos val="b"/>
        <c:numFmt formatCode="General" sourceLinked="1"/>
        <c:tickLblPos val="nextTo"/>
        <c:crossAx val="57841152"/>
        <c:crosses val="autoZero"/>
        <c:crossBetween val="midCat"/>
      </c:valAx>
      <c:valAx>
        <c:axId val="57841152"/>
        <c:scaling>
          <c:orientation val="minMax"/>
        </c:scaling>
        <c:axPos val="l"/>
        <c:majorGridlines/>
        <c:numFmt formatCode="General" sourceLinked="1"/>
        <c:tickLblPos val="nextTo"/>
        <c:crossAx val="5784268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516185476815397E-2"/>
          <c:y val="4.6770924467774859E-2"/>
          <c:w val="0.86225459317585307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4518657042869644"/>
                  <c:y val="-0.22000437445319335"/>
                </c:manualLayout>
              </c:layout>
              <c:numFmt formatCode="General" sourceLinked="0"/>
            </c:trendlineLbl>
          </c:trendline>
          <c:xVal>
            <c:numRef>
              <c:f>決定係数!$B$39:$B$49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決定係数!$C$39:$C$49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yVal>
        </c:ser>
        <c:axId val="33015296"/>
        <c:axId val="33016832"/>
      </c:scatterChart>
      <c:valAx>
        <c:axId val="33015296"/>
        <c:scaling>
          <c:orientation val="minMax"/>
        </c:scaling>
        <c:axPos val="b"/>
        <c:numFmt formatCode="General" sourceLinked="1"/>
        <c:tickLblPos val="nextTo"/>
        <c:crossAx val="33016832"/>
        <c:crosses val="autoZero"/>
        <c:crossBetween val="midCat"/>
      </c:valAx>
      <c:valAx>
        <c:axId val="33016832"/>
        <c:scaling>
          <c:orientation val="minMax"/>
        </c:scaling>
        <c:axPos val="l"/>
        <c:majorGridlines/>
        <c:numFmt formatCode="General" sourceLinked="1"/>
        <c:tickLblPos val="nextTo"/>
        <c:crossAx val="3301529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516185476815397E-2"/>
          <c:y val="4.6770924467774859E-2"/>
          <c:w val="0.86225459317585329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4460345581802274"/>
                  <c:y val="-8.208369787109944E-2"/>
                </c:manualLayout>
              </c:layout>
              <c:numFmt formatCode="General" sourceLinked="0"/>
            </c:trendlineLbl>
          </c:trendline>
          <c:xVal>
            <c:numRef>
              <c:f>決定係数!$B$57:$B$67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決定係数!$C$57:$C$67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yVal>
        </c:ser>
        <c:axId val="110542208"/>
        <c:axId val="131441792"/>
      </c:scatterChart>
      <c:valAx>
        <c:axId val="110542208"/>
        <c:scaling>
          <c:orientation val="minMax"/>
        </c:scaling>
        <c:axPos val="b"/>
        <c:numFmt formatCode="General" sourceLinked="1"/>
        <c:tickLblPos val="nextTo"/>
        <c:crossAx val="131441792"/>
        <c:crosses val="autoZero"/>
        <c:crossBetween val="midCat"/>
      </c:valAx>
      <c:valAx>
        <c:axId val="131441792"/>
        <c:scaling>
          <c:orientation val="minMax"/>
        </c:scaling>
        <c:axPos val="l"/>
        <c:majorGridlines/>
        <c:numFmt formatCode="General" sourceLinked="1"/>
        <c:tickLblPos val="nextTo"/>
        <c:crossAx val="110542208"/>
        <c:crosses val="autoZero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516185476815397E-2"/>
          <c:y val="4.6770924467774859E-2"/>
          <c:w val="0.86225459317585351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5736154855643043"/>
                  <c:y val="-0.19446886847477399"/>
                </c:manualLayout>
              </c:layout>
              <c:numFmt formatCode="General" sourceLinked="0"/>
            </c:trendlineLbl>
          </c:trendline>
          <c:xVal>
            <c:numRef>
              <c:f>決定係数!$B$77:$B$86</c:f>
              <c:numCache>
                <c:formatCode>General</c:formatCode>
                <c:ptCount val="10"/>
                <c:pt idx="0">
                  <c:v>0.01</c:v>
                </c:pt>
                <c:pt idx="1">
                  <c:v>0.5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25</c:v>
                </c:pt>
                <c:pt idx="6">
                  <c:v>50</c:v>
                </c:pt>
                <c:pt idx="7">
                  <c:v>80</c:v>
                </c:pt>
                <c:pt idx="8">
                  <c:v>120</c:v>
                </c:pt>
                <c:pt idx="9">
                  <c:v>200</c:v>
                </c:pt>
              </c:numCache>
            </c:numRef>
          </c:xVal>
          <c:yVal>
            <c:numRef>
              <c:f>決定係数!$C$77:$C$86</c:f>
              <c:numCache>
                <c:formatCode>General</c:formatCode>
                <c:ptCount val="10"/>
                <c:pt idx="0">
                  <c:v>180</c:v>
                </c:pt>
                <c:pt idx="1">
                  <c:v>170</c:v>
                </c:pt>
                <c:pt idx="2">
                  <c:v>180</c:v>
                </c:pt>
                <c:pt idx="3">
                  <c:v>170</c:v>
                </c:pt>
                <c:pt idx="4">
                  <c:v>160</c:v>
                </c:pt>
                <c:pt idx="5">
                  <c:v>165</c:v>
                </c:pt>
                <c:pt idx="6">
                  <c:v>150.1</c:v>
                </c:pt>
                <c:pt idx="7">
                  <c:v>144.9</c:v>
                </c:pt>
                <c:pt idx="8">
                  <c:v>139.9</c:v>
                </c:pt>
                <c:pt idx="9">
                  <c:v>144.9</c:v>
                </c:pt>
              </c:numCache>
            </c:numRef>
          </c:yVal>
        </c:ser>
        <c:axId val="52743168"/>
        <c:axId val="58926592"/>
      </c:scatterChart>
      <c:valAx>
        <c:axId val="52743168"/>
        <c:scaling>
          <c:orientation val="minMax"/>
        </c:scaling>
        <c:axPos val="b"/>
        <c:numFmt formatCode="General" sourceLinked="1"/>
        <c:tickLblPos val="nextTo"/>
        <c:crossAx val="58926592"/>
        <c:crosses val="autoZero"/>
        <c:crossBetween val="midCat"/>
      </c:valAx>
      <c:valAx>
        <c:axId val="58926592"/>
        <c:scaling>
          <c:orientation val="minMax"/>
        </c:scaling>
        <c:axPos val="l"/>
        <c:majorGridlines/>
        <c:numFmt formatCode="General" sourceLinked="1"/>
        <c:tickLblPos val="nextTo"/>
        <c:crossAx val="5274316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8.0516185476815397E-2"/>
          <c:y val="4.6770924467774859E-2"/>
          <c:w val="0.86225459317585362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35736154855643043"/>
                  <c:y val="-0.19446886847477399"/>
                </c:manualLayout>
              </c:layout>
              <c:numFmt formatCode="General" sourceLinked="0"/>
            </c:trendlineLbl>
          </c:trendline>
          <c:xVal>
            <c:numRef>
              <c:f>決定係数!$B$95:$B$105</c:f>
              <c:numCache>
                <c:formatCode>General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0.5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25</c:v>
                </c:pt>
                <c:pt idx="7">
                  <c:v>50</c:v>
                </c:pt>
                <c:pt idx="8">
                  <c:v>80</c:v>
                </c:pt>
                <c:pt idx="9">
                  <c:v>120</c:v>
                </c:pt>
                <c:pt idx="10">
                  <c:v>200</c:v>
                </c:pt>
              </c:numCache>
            </c:numRef>
          </c:xVal>
          <c:yVal>
            <c:numRef>
              <c:f>決定係数!$C$95:$C$105</c:f>
              <c:numCache>
                <c:formatCode>General</c:formatCode>
                <c:ptCount val="11"/>
                <c:pt idx="0">
                  <c:v>0</c:v>
                </c:pt>
                <c:pt idx="1">
                  <c:v>180</c:v>
                </c:pt>
                <c:pt idx="2">
                  <c:v>170</c:v>
                </c:pt>
                <c:pt idx="3">
                  <c:v>180</c:v>
                </c:pt>
                <c:pt idx="4">
                  <c:v>170</c:v>
                </c:pt>
                <c:pt idx="5">
                  <c:v>160</c:v>
                </c:pt>
                <c:pt idx="6">
                  <c:v>165</c:v>
                </c:pt>
                <c:pt idx="7">
                  <c:v>150.1</c:v>
                </c:pt>
                <c:pt idx="8">
                  <c:v>144.9</c:v>
                </c:pt>
                <c:pt idx="9">
                  <c:v>139.9</c:v>
                </c:pt>
                <c:pt idx="10">
                  <c:v>144.9</c:v>
                </c:pt>
              </c:numCache>
            </c:numRef>
          </c:yVal>
        </c:ser>
        <c:axId val="107387904"/>
        <c:axId val="107517440"/>
      </c:scatterChart>
      <c:valAx>
        <c:axId val="107387904"/>
        <c:scaling>
          <c:orientation val="minMax"/>
        </c:scaling>
        <c:axPos val="b"/>
        <c:numFmt formatCode="General" sourceLinked="1"/>
        <c:tickLblPos val="nextTo"/>
        <c:crossAx val="107517440"/>
        <c:crosses val="autoZero"/>
        <c:crossBetween val="midCat"/>
      </c:valAx>
      <c:valAx>
        <c:axId val="107517440"/>
        <c:scaling>
          <c:orientation val="minMax"/>
        </c:scaling>
        <c:axPos val="l"/>
        <c:majorGridlines/>
        <c:numFmt formatCode="General" sourceLinked="1"/>
        <c:tickLblPos val="nextTo"/>
        <c:crossAx val="107387904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54901049868766405"/>
                  <c:y val="6.809966462525517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 baseline="0">
                        <a:solidFill>
                          <a:srgbClr val="FF0000"/>
                        </a:solidFill>
                      </a:rPr>
                      <a:t>y = 36.667
R² = 0</a:t>
                    </a:r>
                    <a:endParaRPr lang="en-US" altLang="en-US">
                      <a:solidFill>
                        <a:srgbClr val="FF0000"/>
                      </a:solidFill>
                    </a:endParaRPr>
                  </a:p>
                </c:rich>
              </c:tx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5.5798337707786529E-3"/>
                  <c:y val="6.9062408865558478E-2"/>
                </c:manualLayout>
              </c:layout>
              <c:numFmt formatCode="General" sourceLinked="0"/>
            </c:trendlineLbl>
          </c:trendline>
          <c:xVal>
            <c:numRef>
              <c:f>二次曲線!$A$2:$A$22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二次曲線!$B$2:$B$22</c:f>
              <c:numCache>
                <c:formatCode>General</c:formatCode>
                <c:ptCount val="21"/>
                <c:pt idx="0">
                  <c:v>100</c:v>
                </c:pt>
                <c:pt idx="1">
                  <c:v>81</c:v>
                </c:pt>
                <c:pt idx="2">
                  <c:v>64</c:v>
                </c:pt>
                <c:pt idx="3">
                  <c:v>49</c:v>
                </c:pt>
                <c:pt idx="4">
                  <c:v>36</c:v>
                </c:pt>
                <c:pt idx="5">
                  <c:v>25</c:v>
                </c:pt>
                <c:pt idx="6">
                  <c:v>16</c:v>
                </c:pt>
                <c:pt idx="7">
                  <c:v>9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9</c:v>
                </c:pt>
                <c:pt idx="14">
                  <c:v>16</c:v>
                </c:pt>
                <c:pt idx="15">
                  <c:v>25</c:v>
                </c:pt>
                <c:pt idx="16">
                  <c:v>36</c:v>
                </c:pt>
                <c:pt idx="17">
                  <c:v>49</c:v>
                </c:pt>
                <c:pt idx="18">
                  <c:v>64</c:v>
                </c:pt>
                <c:pt idx="19">
                  <c:v>81</c:v>
                </c:pt>
                <c:pt idx="20">
                  <c:v>100</c:v>
                </c:pt>
              </c:numCache>
            </c:numRef>
          </c:yVal>
          <c:smooth val="1"/>
        </c:ser>
        <c:axId val="34171520"/>
        <c:axId val="34169984"/>
      </c:scatterChart>
      <c:valAx>
        <c:axId val="34171520"/>
        <c:scaling>
          <c:orientation val="minMax"/>
        </c:scaling>
        <c:axPos val="b"/>
        <c:numFmt formatCode="General" sourceLinked="1"/>
        <c:tickLblPos val="nextTo"/>
        <c:crossAx val="34169984"/>
        <c:crosses val="autoZero"/>
        <c:crossBetween val="midCat"/>
      </c:valAx>
      <c:valAx>
        <c:axId val="34169984"/>
        <c:scaling>
          <c:orientation val="minMax"/>
        </c:scaling>
        <c:axPos val="l"/>
        <c:majorGridlines/>
        <c:numFmt formatCode="General" sourceLinked="1"/>
        <c:tickLblPos val="nextTo"/>
        <c:crossAx val="3417152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0</xdr:row>
      <xdr:rowOff>68580</xdr:rowOff>
    </xdr:from>
    <xdr:to>
      <xdr:col>15</xdr:col>
      <xdr:colOff>30480</xdr:colOff>
      <xdr:row>16</xdr:row>
      <xdr:rowOff>129540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320040</xdr:colOff>
      <xdr:row>18</xdr:row>
      <xdr:rowOff>60960</xdr:rowOff>
    </xdr:from>
    <xdr:to>
      <xdr:col>15</xdr:col>
      <xdr:colOff>15240</xdr:colOff>
      <xdr:row>34</xdr:row>
      <xdr:rowOff>121920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289560</xdr:colOff>
      <xdr:row>37</xdr:row>
      <xdr:rowOff>160020</xdr:rowOff>
    </xdr:from>
    <xdr:to>
      <xdr:col>14</xdr:col>
      <xdr:colOff>594360</xdr:colOff>
      <xdr:row>54</xdr:row>
      <xdr:rowOff>53340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53340</xdr:colOff>
      <xdr:row>47</xdr:row>
      <xdr:rowOff>0</xdr:rowOff>
    </xdr:from>
    <xdr:to>
      <xdr:col>14</xdr:col>
      <xdr:colOff>312420</xdr:colOff>
      <xdr:row>47</xdr:row>
      <xdr:rowOff>15240</xdr:rowOff>
    </xdr:to>
    <xdr:cxnSp macro="">
      <xdr:nvCxnSpPr>
        <xdr:cNvPr id="6" name="直線コネクタ 5"/>
        <xdr:cNvCxnSpPr/>
      </xdr:nvCxnSpPr>
      <xdr:spPr>
        <a:xfrm flipV="1">
          <a:off x="5257800" y="8183880"/>
          <a:ext cx="391668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56</xdr:row>
      <xdr:rowOff>0</xdr:rowOff>
    </xdr:from>
    <xdr:to>
      <xdr:col>15</xdr:col>
      <xdr:colOff>0</xdr:colOff>
      <xdr:row>72</xdr:row>
      <xdr:rowOff>60960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320040</xdr:colOff>
      <xdr:row>74</xdr:row>
      <xdr:rowOff>152400</xdr:rowOff>
    </xdr:from>
    <xdr:to>
      <xdr:col>15</xdr:col>
      <xdr:colOff>15240</xdr:colOff>
      <xdr:row>90</xdr:row>
      <xdr:rowOff>68580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304800</xdr:colOff>
      <xdr:row>92</xdr:row>
      <xdr:rowOff>99060</xdr:rowOff>
    </xdr:from>
    <xdr:to>
      <xdr:col>15</xdr:col>
      <xdr:colOff>0</xdr:colOff>
      <xdr:row>108</xdr:row>
      <xdr:rowOff>15240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2</xdr:row>
      <xdr:rowOff>15240</xdr:rowOff>
    </xdr:from>
    <xdr:to>
      <xdr:col>10</xdr:col>
      <xdr:colOff>594360</xdr:colOff>
      <xdr:row>18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1"/>
  <sheetViews>
    <sheetView tabSelected="1" workbookViewId="0">
      <selection activeCell="Q81" sqref="Q81"/>
    </sheetView>
  </sheetViews>
  <sheetFormatPr defaultRowHeight="13.2"/>
  <cols>
    <col min="4" max="4" width="13.6640625" bestFit="1" customWidth="1"/>
    <col min="5" max="5" width="15.21875" bestFit="1" customWidth="1"/>
    <col min="6" max="6" width="10.5546875" bestFit="1" customWidth="1"/>
  </cols>
  <sheetData>
    <row r="1" spans="2:17">
      <c r="B1" t="s">
        <v>0</v>
      </c>
      <c r="C1" t="s">
        <v>1</v>
      </c>
      <c r="D1" t="s">
        <v>3</v>
      </c>
      <c r="E1" t="s">
        <v>4</v>
      </c>
      <c r="F1" t="s">
        <v>6</v>
      </c>
    </row>
    <row r="2" spans="2:17" ht="15.6">
      <c r="B2">
        <v>10</v>
      </c>
      <c r="C2">
        <v>30</v>
      </c>
      <c r="D2" s="3">
        <f>1.1091*B2</f>
        <v>11.090999999999999</v>
      </c>
      <c r="E2" s="3">
        <f>C2-D2</f>
        <v>18.908999999999999</v>
      </c>
      <c r="F2" s="3">
        <f>C2-$C$13</f>
        <v>-31</v>
      </c>
      <c r="Q2" s="5"/>
    </row>
    <row r="3" spans="2:17" ht="15.6">
      <c r="B3">
        <v>20</v>
      </c>
      <c r="C3">
        <v>10</v>
      </c>
      <c r="D3" s="3">
        <f t="shared" ref="D3:D11" si="0">1.1091*B3</f>
        <v>22.181999999999999</v>
      </c>
      <c r="E3" s="3">
        <f t="shared" ref="E3:E11" si="1">C3-D3</f>
        <v>-12.181999999999999</v>
      </c>
      <c r="F3">
        <f t="shared" ref="F3:F11" si="2">C3-$C$13</f>
        <v>-51</v>
      </c>
      <c r="Q3" s="5"/>
    </row>
    <row r="4" spans="2:17" ht="15.6">
      <c r="B4">
        <v>30</v>
      </c>
      <c r="C4">
        <v>30</v>
      </c>
      <c r="D4" s="3">
        <f t="shared" si="0"/>
        <v>33.272999999999996</v>
      </c>
      <c r="E4" s="3">
        <f t="shared" si="1"/>
        <v>-3.2729999999999961</v>
      </c>
      <c r="F4">
        <f t="shared" si="2"/>
        <v>-31</v>
      </c>
      <c r="Q4" s="5"/>
    </row>
    <row r="5" spans="2:17" ht="15.6">
      <c r="B5">
        <v>40</v>
      </c>
      <c r="C5">
        <v>50</v>
      </c>
      <c r="D5" s="3">
        <f t="shared" si="0"/>
        <v>44.363999999999997</v>
      </c>
      <c r="E5" s="3">
        <f t="shared" si="1"/>
        <v>5.6360000000000028</v>
      </c>
      <c r="F5">
        <f t="shared" si="2"/>
        <v>-11</v>
      </c>
      <c r="Q5" s="5"/>
    </row>
    <row r="6" spans="2:17" ht="15.6">
      <c r="B6">
        <v>50</v>
      </c>
      <c r="C6">
        <v>30</v>
      </c>
      <c r="D6" s="3">
        <f t="shared" si="0"/>
        <v>55.454999999999998</v>
      </c>
      <c r="E6" s="3">
        <f t="shared" si="1"/>
        <v>-25.454999999999998</v>
      </c>
      <c r="F6">
        <f t="shared" si="2"/>
        <v>-31</v>
      </c>
      <c r="Q6" s="5"/>
    </row>
    <row r="7" spans="2:17" ht="15.6">
      <c r="B7">
        <v>60</v>
      </c>
      <c r="C7">
        <v>60</v>
      </c>
      <c r="D7" s="3">
        <f t="shared" si="0"/>
        <v>66.545999999999992</v>
      </c>
      <c r="E7" s="3">
        <f t="shared" si="1"/>
        <v>-6.5459999999999923</v>
      </c>
      <c r="F7">
        <f t="shared" si="2"/>
        <v>-1</v>
      </c>
      <c r="Q7" s="5"/>
    </row>
    <row r="8" spans="2:17" ht="15.6">
      <c r="B8">
        <v>70</v>
      </c>
      <c r="C8">
        <v>90</v>
      </c>
      <c r="D8" s="3">
        <f t="shared" si="0"/>
        <v>77.637</v>
      </c>
      <c r="E8" s="3">
        <f t="shared" si="1"/>
        <v>12.363</v>
      </c>
      <c r="F8">
        <f t="shared" si="2"/>
        <v>29</v>
      </c>
      <c r="Q8" s="5"/>
    </row>
    <row r="9" spans="2:17" ht="15.6">
      <c r="B9">
        <v>80</v>
      </c>
      <c r="C9">
        <v>110</v>
      </c>
      <c r="D9" s="3">
        <f t="shared" si="0"/>
        <v>88.727999999999994</v>
      </c>
      <c r="E9" s="3">
        <f t="shared" si="1"/>
        <v>21.272000000000006</v>
      </c>
      <c r="F9">
        <f t="shared" si="2"/>
        <v>49</v>
      </c>
      <c r="Q9" s="5"/>
    </row>
    <row r="10" spans="2:17" ht="15.6">
      <c r="B10">
        <v>90</v>
      </c>
      <c r="C10">
        <v>90</v>
      </c>
      <c r="D10" s="3">
        <f t="shared" si="0"/>
        <v>99.819000000000003</v>
      </c>
      <c r="E10" s="3">
        <f t="shared" si="1"/>
        <v>-9.8190000000000026</v>
      </c>
      <c r="F10">
        <f t="shared" si="2"/>
        <v>29</v>
      </c>
      <c r="Q10" s="5"/>
    </row>
    <row r="11" spans="2:17" ht="15.6">
      <c r="B11">
        <v>100</v>
      </c>
      <c r="C11">
        <v>110</v>
      </c>
      <c r="D11" s="3">
        <f t="shared" si="0"/>
        <v>110.91</v>
      </c>
      <c r="E11" s="3">
        <f t="shared" si="1"/>
        <v>-0.90999999999999659</v>
      </c>
      <c r="F11">
        <f t="shared" si="2"/>
        <v>49</v>
      </c>
      <c r="Q11" s="5"/>
    </row>
    <row r="12" spans="2:17">
      <c r="E12" s="3"/>
    </row>
    <row r="13" spans="2:17">
      <c r="B13" s="1" t="s">
        <v>2</v>
      </c>
      <c r="C13" s="3">
        <f>AVERAGE(C2:C11)</f>
        <v>61</v>
      </c>
      <c r="D13" t="s">
        <v>5</v>
      </c>
      <c r="E13" s="3">
        <f>SUMSQ(E2:E11)</f>
        <v>1941.8181850000001</v>
      </c>
    </row>
    <row r="14" spans="2:17">
      <c r="D14" t="s">
        <v>7</v>
      </c>
      <c r="E14" s="3">
        <f>SUMSQ(F2:F11)</f>
        <v>12090</v>
      </c>
    </row>
    <row r="16" spans="2:17">
      <c r="D16" t="s">
        <v>8</v>
      </c>
      <c r="E16" s="2">
        <f>1-(E13/E14)</f>
        <v>0.83938641976840367</v>
      </c>
    </row>
    <row r="20" spans="2:6">
      <c r="B20" t="s">
        <v>0</v>
      </c>
      <c r="C20" t="s">
        <v>1</v>
      </c>
      <c r="D20" t="s">
        <v>3</v>
      </c>
      <c r="E20" t="s">
        <v>4</v>
      </c>
      <c r="F20" t="s">
        <v>6</v>
      </c>
    </row>
    <row r="21" spans="2:6">
      <c r="B21">
        <v>0</v>
      </c>
      <c r="C21">
        <v>0</v>
      </c>
      <c r="D21" s="3">
        <f>1.1091*B21</f>
        <v>0</v>
      </c>
      <c r="E21" s="3">
        <f>C21-D21</f>
        <v>0</v>
      </c>
      <c r="F21" s="3">
        <f>C21-$C$33</f>
        <v>-55.454545454545453</v>
      </c>
    </row>
    <row r="22" spans="2:6">
      <c r="B22">
        <v>10</v>
      </c>
      <c r="C22">
        <v>30</v>
      </c>
      <c r="D22" s="3">
        <f t="shared" ref="D22:D31" si="3">1.1091*B22</f>
        <v>11.090999999999999</v>
      </c>
      <c r="E22" s="3">
        <f>C22-D22</f>
        <v>18.908999999999999</v>
      </c>
      <c r="F22" s="3">
        <f t="shared" ref="F22:F31" si="4">C22-$C$33</f>
        <v>-25.454545454545453</v>
      </c>
    </row>
    <row r="23" spans="2:6">
      <c r="B23">
        <v>20</v>
      </c>
      <c r="C23">
        <v>10</v>
      </c>
      <c r="D23" s="3">
        <f t="shared" si="3"/>
        <v>22.181999999999999</v>
      </c>
      <c r="E23" s="3">
        <f t="shared" ref="E23:E31" si="5">C23-D23</f>
        <v>-12.181999999999999</v>
      </c>
      <c r="F23" s="3">
        <f t="shared" si="4"/>
        <v>-45.454545454545453</v>
      </c>
    </row>
    <row r="24" spans="2:6">
      <c r="B24">
        <v>30</v>
      </c>
      <c r="C24">
        <v>30</v>
      </c>
      <c r="D24" s="3">
        <f t="shared" si="3"/>
        <v>33.272999999999996</v>
      </c>
      <c r="E24" s="3">
        <f t="shared" si="5"/>
        <v>-3.2729999999999961</v>
      </c>
      <c r="F24" s="3">
        <f t="shared" si="4"/>
        <v>-25.454545454545453</v>
      </c>
    </row>
    <row r="25" spans="2:6">
      <c r="B25">
        <v>40</v>
      </c>
      <c r="C25">
        <v>50</v>
      </c>
      <c r="D25" s="3">
        <f t="shared" si="3"/>
        <v>44.363999999999997</v>
      </c>
      <c r="E25" s="3">
        <f t="shared" si="5"/>
        <v>5.6360000000000028</v>
      </c>
      <c r="F25" s="3">
        <f t="shared" si="4"/>
        <v>-5.4545454545454533</v>
      </c>
    </row>
    <row r="26" spans="2:6">
      <c r="B26">
        <v>50</v>
      </c>
      <c r="C26">
        <v>30</v>
      </c>
      <c r="D26" s="3">
        <f t="shared" si="3"/>
        <v>55.454999999999998</v>
      </c>
      <c r="E26" s="3">
        <f t="shared" si="5"/>
        <v>-25.454999999999998</v>
      </c>
      <c r="F26" s="3">
        <f t="shared" si="4"/>
        <v>-25.454545454545453</v>
      </c>
    </row>
    <row r="27" spans="2:6">
      <c r="B27">
        <v>60</v>
      </c>
      <c r="C27">
        <v>60</v>
      </c>
      <c r="D27" s="3">
        <f t="shared" si="3"/>
        <v>66.545999999999992</v>
      </c>
      <c r="E27" s="3">
        <f t="shared" si="5"/>
        <v>-6.5459999999999923</v>
      </c>
      <c r="F27" s="3">
        <f t="shared" si="4"/>
        <v>4.5454545454545467</v>
      </c>
    </row>
    <row r="28" spans="2:6">
      <c r="B28">
        <v>70</v>
      </c>
      <c r="C28">
        <v>90</v>
      </c>
      <c r="D28" s="3">
        <f t="shared" si="3"/>
        <v>77.637</v>
      </c>
      <c r="E28" s="3">
        <f t="shared" si="5"/>
        <v>12.363</v>
      </c>
      <c r="F28" s="3">
        <f t="shared" si="4"/>
        <v>34.545454545454547</v>
      </c>
    </row>
    <row r="29" spans="2:6">
      <c r="B29">
        <v>80</v>
      </c>
      <c r="C29">
        <v>110</v>
      </c>
      <c r="D29" s="3">
        <f t="shared" si="3"/>
        <v>88.727999999999994</v>
      </c>
      <c r="E29" s="3">
        <f t="shared" si="5"/>
        <v>21.272000000000006</v>
      </c>
      <c r="F29" s="3">
        <f t="shared" si="4"/>
        <v>54.545454545454547</v>
      </c>
    </row>
    <row r="30" spans="2:6">
      <c r="B30">
        <v>90</v>
      </c>
      <c r="C30">
        <v>90</v>
      </c>
      <c r="D30" s="3">
        <f t="shared" si="3"/>
        <v>99.819000000000003</v>
      </c>
      <c r="E30" s="3">
        <f t="shared" si="5"/>
        <v>-9.8190000000000026</v>
      </c>
      <c r="F30" s="3">
        <f t="shared" si="4"/>
        <v>34.545454545454547</v>
      </c>
    </row>
    <row r="31" spans="2:6">
      <c r="B31">
        <v>100</v>
      </c>
      <c r="C31">
        <v>110</v>
      </c>
      <c r="D31" s="3">
        <f t="shared" si="3"/>
        <v>110.91</v>
      </c>
      <c r="E31" s="3">
        <f t="shared" si="5"/>
        <v>-0.90999999999999659</v>
      </c>
      <c r="F31" s="3">
        <f t="shared" si="4"/>
        <v>54.545454545454547</v>
      </c>
    </row>
    <row r="32" spans="2:6">
      <c r="E32" s="3"/>
    </row>
    <row r="33" spans="2:6">
      <c r="B33" s="1" t="s">
        <v>2</v>
      </c>
      <c r="C33" s="3">
        <f>AVERAGE(C21:C31)</f>
        <v>55.454545454545453</v>
      </c>
      <c r="D33" t="s">
        <v>5</v>
      </c>
      <c r="E33" s="3">
        <f>SUMSQ(E21:E31)</f>
        <v>1941.8181850000001</v>
      </c>
    </row>
    <row r="34" spans="2:6">
      <c r="D34" t="s">
        <v>7</v>
      </c>
      <c r="E34" s="3">
        <f>SUMSQ(F21:F31)</f>
        <v>15472.727272727272</v>
      </c>
    </row>
    <row r="36" spans="2:6">
      <c r="D36" t="s">
        <v>8</v>
      </c>
      <c r="E36" s="2">
        <f>1-(E33/E34)</f>
        <v>0.87450058733842539</v>
      </c>
    </row>
    <row r="38" spans="2:6">
      <c r="B38" t="s">
        <v>0</v>
      </c>
      <c r="C38" t="s">
        <v>1</v>
      </c>
      <c r="D38" t="s">
        <v>3</v>
      </c>
      <c r="E38" t="s">
        <v>4</v>
      </c>
      <c r="F38" t="s">
        <v>6</v>
      </c>
    </row>
    <row r="39" spans="2:6">
      <c r="B39">
        <v>1</v>
      </c>
      <c r="C39">
        <v>1</v>
      </c>
      <c r="D39" s="3">
        <f>(SLOPE($C$39:$C$48,$B$39:$B$48))*B39+INTERCEPT($C$39:$C$48,$B$39:$B$48)</f>
        <v>1.8363636363636364</v>
      </c>
      <c r="E39" s="3">
        <f>C39-D39</f>
        <v>-0.83636363636363642</v>
      </c>
      <c r="F39" s="3">
        <f>C39-$C$51</f>
        <v>-1.6</v>
      </c>
    </row>
    <row r="40" spans="2:6">
      <c r="B40">
        <v>2</v>
      </c>
      <c r="C40">
        <v>2</v>
      </c>
      <c r="D40" s="3">
        <f t="shared" ref="D40:D48" si="6">(SLOPE($C$39:$C$48,$B$39:$B$48))*B40+INTERCEPT($C$39:$C$48,$B$39:$B$48)</f>
        <v>2.0060606060606063</v>
      </c>
      <c r="E40" s="3">
        <f t="shared" ref="E40:E48" si="7">C40-D40</f>
        <v>-6.0606060606063217E-3</v>
      </c>
      <c r="F40" s="3">
        <f t="shared" ref="F40:F48" si="8">C40-$C$51</f>
        <v>-0.60000000000000009</v>
      </c>
    </row>
    <row r="41" spans="2:6">
      <c r="B41">
        <v>3</v>
      </c>
      <c r="C41">
        <v>2</v>
      </c>
      <c r="D41" s="3">
        <f t="shared" si="6"/>
        <v>2.1757575757575758</v>
      </c>
      <c r="E41" s="3">
        <f t="shared" si="7"/>
        <v>-0.17575757575757578</v>
      </c>
      <c r="F41" s="3">
        <f t="shared" si="8"/>
        <v>-0.60000000000000009</v>
      </c>
    </row>
    <row r="42" spans="2:6">
      <c r="B42">
        <v>4</v>
      </c>
      <c r="C42">
        <v>4</v>
      </c>
      <c r="D42" s="3">
        <f t="shared" si="6"/>
        <v>2.3454545454545457</v>
      </c>
      <c r="E42" s="3">
        <f t="shared" si="7"/>
        <v>1.6545454545454543</v>
      </c>
      <c r="F42" s="3">
        <f t="shared" si="8"/>
        <v>1.4</v>
      </c>
    </row>
    <row r="43" spans="2:6">
      <c r="B43">
        <v>5</v>
      </c>
      <c r="C43">
        <v>3</v>
      </c>
      <c r="D43" s="3">
        <f t="shared" si="6"/>
        <v>2.5151515151515151</v>
      </c>
      <c r="E43" s="3">
        <f t="shared" si="7"/>
        <v>0.48484848484848486</v>
      </c>
      <c r="F43" s="3">
        <f t="shared" si="8"/>
        <v>0.39999999999999991</v>
      </c>
    </row>
    <row r="44" spans="2:6">
      <c r="B44">
        <v>6</v>
      </c>
      <c r="C44">
        <v>3</v>
      </c>
      <c r="D44" s="3">
        <f t="shared" si="6"/>
        <v>2.684848484848485</v>
      </c>
      <c r="E44" s="3">
        <f t="shared" si="7"/>
        <v>0.31515151515151496</v>
      </c>
      <c r="F44" s="3">
        <f t="shared" si="8"/>
        <v>0.39999999999999991</v>
      </c>
    </row>
    <row r="45" spans="2:6">
      <c r="B45">
        <v>7</v>
      </c>
      <c r="C45">
        <v>2</v>
      </c>
      <c r="D45" s="3">
        <f t="shared" si="6"/>
        <v>2.8545454545454545</v>
      </c>
      <c r="E45" s="3">
        <f t="shared" si="7"/>
        <v>-0.8545454545454545</v>
      </c>
      <c r="F45" s="3">
        <f t="shared" si="8"/>
        <v>-0.60000000000000009</v>
      </c>
    </row>
    <row r="46" spans="2:6">
      <c r="B46">
        <v>8</v>
      </c>
      <c r="C46">
        <v>2</v>
      </c>
      <c r="D46" s="3">
        <f t="shared" si="6"/>
        <v>3.0242424242424244</v>
      </c>
      <c r="E46" s="3">
        <f t="shared" si="7"/>
        <v>-1.0242424242424244</v>
      </c>
      <c r="F46" s="3">
        <f t="shared" si="8"/>
        <v>-0.60000000000000009</v>
      </c>
    </row>
    <row r="47" spans="2:6">
      <c r="B47">
        <v>9</v>
      </c>
      <c r="C47">
        <v>3</v>
      </c>
      <c r="D47" s="3">
        <f t="shared" si="6"/>
        <v>3.1939393939393943</v>
      </c>
      <c r="E47" s="3">
        <f t="shared" si="7"/>
        <v>-0.1939393939393943</v>
      </c>
      <c r="F47" s="3">
        <f t="shared" si="8"/>
        <v>0.39999999999999991</v>
      </c>
    </row>
    <row r="48" spans="2:6">
      <c r="B48">
        <v>10</v>
      </c>
      <c r="C48">
        <v>4</v>
      </c>
      <c r="D48" s="3">
        <f t="shared" si="6"/>
        <v>3.3636363636363638</v>
      </c>
      <c r="E48" s="3">
        <f t="shared" si="7"/>
        <v>0.63636363636363624</v>
      </c>
      <c r="F48" s="3">
        <f t="shared" si="8"/>
        <v>1.4</v>
      </c>
    </row>
    <row r="49" spans="2:6">
      <c r="D49" s="3"/>
      <c r="E49" s="3"/>
      <c r="F49" s="3"/>
    </row>
    <row r="50" spans="2:6">
      <c r="E50" s="3"/>
    </row>
    <row r="51" spans="2:6">
      <c r="B51" s="1" t="s">
        <v>2</v>
      </c>
      <c r="C51" s="3">
        <f>AVERAGE(C39:C48)</f>
        <v>2.6</v>
      </c>
      <c r="D51" t="s">
        <v>5</v>
      </c>
      <c r="E51" s="3">
        <f>SUMSQ(E39:E48)</f>
        <v>6.0242424242424244</v>
      </c>
    </row>
    <row r="52" spans="2:6">
      <c r="D52" t="s">
        <v>7</v>
      </c>
      <c r="E52" s="3">
        <f>SUMSQ(F39:F48)</f>
        <v>8.4000000000000021</v>
      </c>
    </row>
    <row r="54" spans="2:6">
      <c r="D54" t="s">
        <v>8</v>
      </c>
      <c r="E54" s="2">
        <f>1-(E51/E52)</f>
        <v>0.28282828282828298</v>
      </c>
    </row>
    <row r="56" spans="2:6">
      <c r="B56" t="s">
        <v>0</v>
      </c>
      <c r="C56" t="s">
        <v>1</v>
      </c>
      <c r="D56" t="s">
        <v>3</v>
      </c>
      <c r="E56" t="s">
        <v>4</v>
      </c>
      <c r="F56" t="s">
        <v>6</v>
      </c>
    </row>
    <row r="57" spans="2:6">
      <c r="B57">
        <v>0</v>
      </c>
      <c r="C57">
        <v>0</v>
      </c>
      <c r="D57" s="3">
        <f>(SLOPE($C$57:$C$67,$B$57:$B$67))*B57+INTERCEPT($C$57:$C$67,$B$57:$B$67)</f>
        <v>1.1363636363636365</v>
      </c>
      <c r="E57" s="3">
        <f>C57-D57</f>
        <v>-1.1363636363636365</v>
      </c>
      <c r="F57" s="3">
        <f>C57-$C$70</f>
        <v>-2.3636363636363638</v>
      </c>
    </row>
    <row r="58" spans="2:6">
      <c r="B58">
        <v>1</v>
      </c>
      <c r="C58">
        <v>1</v>
      </c>
      <c r="D58" s="3">
        <f t="shared" ref="D58:D67" si="9">(SLOPE($C$57:$C$67,$B$57:$B$67))*B58+INTERCEPT($C$57:$C$67,$B$57:$B$67)</f>
        <v>1.3818181818181818</v>
      </c>
      <c r="E58" s="3">
        <f t="shared" ref="E58:E67" si="10">C58-D58</f>
        <v>-0.38181818181818183</v>
      </c>
      <c r="F58" s="3">
        <f t="shared" ref="F58:F67" si="11">C58-$C$70</f>
        <v>-1.3636363636363638</v>
      </c>
    </row>
    <row r="59" spans="2:6">
      <c r="B59">
        <v>2</v>
      </c>
      <c r="C59">
        <v>2</v>
      </c>
      <c r="D59" s="3">
        <f t="shared" si="9"/>
        <v>1.6272727272727274</v>
      </c>
      <c r="E59" s="3">
        <f t="shared" si="10"/>
        <v>0.37272727272727257</v>
      </c>
      <c r="F59" s="3">
        <f t="shared" si="11"/>
        <v>-0.36363636363636376</v>
      </c>
    </row>
    <row r="60" spans="2:6">
      <c r="B60">
        <v>3</v>
      </c>
      <c r="C60">
        <v>2</v>
      </c>
      <c r="D60" s="3">
        <f t="shared" si="9"/>
        <v>1.8727272727272728</v>
      </c>
      <c r="E60" s="3">
        <f t="shared" si="10"/>
        <v>0.1272727272727272</v>
      </c>
      <c r="F60" s="3">
        <f t="shared" si="11"/>
        <v>-0.36363636363636376</v>
      </c>
    </row>
    <row r="61" spans="2:6">
      <c r="B61">
        <v>4</v>
      </c>
      <c r="C61">
        <v>4</v>
      </c>
      <c r="D61" s="3">
        <f t="shared" si="9"/>
        <v>2.1181818181818182</v>
      </c>
      <c r="E61" s="3">
        <f t="shared" si="10"/>
        <v>1.8818181818181818</v>
      </c>
      <c r="F61" s="3">
        <f t="shared" si="11"/>
        <v>1.6363636363636362</v>
      </c>
    </row>
    <row r="62" spans="2:6">
      <c r="B62">
        <v>5</v>
      </c>
      <c r="C62">
        <v>3</v>
      </c>
      <c r="D62" s="3">
        <f t="shared" si="9"/>
        <v>2.3636363636363638</v>
      </c>
      <c r="E62" s="3">
        <f t="shared" si="10"/>
        <v>0.63636363636363624</v>
      </c>
      <c r="F62" s="3">
        <f t="shared" si="11"/>
        <v>0.63636363636363624</v>
      </c>
    </row>
    <row r="63" spans="2:6">
      <c r="B63">
        <v>6</v>
      </c>
      <c r="C63">
        <v>3</v>
      </c>
      <c r="D63" s="3">
        <f t="shared" si="9"/>
        <v>2.6090909090909093</v>
      </c>
      <c r="E63" s="3">
        <f t="shared" si="10"/>
        <v>0.39090909090909065</v>
      </c>
      <c r="F63" s="3">
        <f t="shared" si="11"/>
        <v>0.63636363636363624</v>
      </c>
    </row>
    <row r="64" spans="2:6">
      <c r="B64">
        <v>7</v>
      </c>
      <c r="C64">
        <v>2</v>
      </c>
      <c r="D64" s="3">
        <f t="shared" si="9"/>
        <v>2.8545454545454545</v>
      </c>
      <c r="E64" s="3">
        <f t="shared" si="10"/>
        <v>-0.8545454545454545</v>
      </c>
      <c r="F64" s="3">
        <f t="shared" si="11"/>
        <v>-0.36363636363636376</v>
      </c>
    </row>
    <row r="65" spans="2:6">
      <c r="B65">
        <v>8</v>
      </c>
      <c r="C65">
        <v>2</v>
      </c>
      <c r="D65" s="3">
        <f t="shared" si="9"/>
        <v>3.1</v>
      </c>
      <c r="E65" s="3">
        <f t="shared" si="10"/>
        <v>-1.1000000000000001</v>
      </c>
      <c r="F65" s="3">
        <f t="shared" si="11"/>
        <v>-0.36363636363636376</v>
      </c>
    </row>
    <row r="66" spans="2:6">
      <c r="B66">
        <v>9</v>
      </c>
      <c r="C66">
        <v>3</v>
      </c>
      <c r="D66" s="3">
        <f t="shared" si="9"/>
        <v>3.3454545454545457</v>
      </c>
      <c r="E66" s="3">
        <f t="shared" si="10"/>
        <v>-0.34545454545454568</v>
      </c>
      <c r="F66" s="3">
        <f t="shared" si="11"/>
        <v>0.63636363636363624</v>
      </c>
    </row>
    <row r="67" spans="2:6">
      <c r="B67">
        <v>10</v>
      </c>
      <c r="C67">
        <v>4</v>
      </c>
      <c r="D67" s="3">
        <f t="shared" si="9"/>
        <v>3.5909090909090908</v>
      </c>
      <c r="E67" s="3">
        <f t="shared" si="10"/>
        <v>0.40909090909090917</v>
      </c>
      <c r="F67" s="3">
        <f t="shared" si="11"/>
        <v>1.6363636363636362</v>
      </c>
    </row>
    <row r="68" spans="2:6">
      <c r="D68" s="3"/>
      <c r="E68" s="3"/>
      <c r="F68" s="3"/>
    </row>
    <row r="69" spans="2:6">
      <c r="E69" s="3"/>
    </row>
    <row r="70" spans="2:6">
      <c r="B70" s="1" t="s">
        <v>2</v>
      </c>
      <c r="C70" s="3">
        <f>AVERAGE(C57:C67)</f>
        <v>2.3636363636363638</v>
      </c>
      <c r="D70" t="s">
        <v>5</v>
      </c>
      <c r="E70" s="3">
        <f>SUMSQ(E57:E67)</f>
        <v>7.918181818181818</v>
      </c>
    </row>
    <row r="71" spans="2:6">
      <c r="D71" t="s">
        <v>7</v>
      </c>
      <c r="E71" s="3">
        <f>SUMSQ(F57:F67)</f>
        <v>14.545454545454545</v>
      </c>
    </row>
    <row r="73" spans="2:6">
      <c r="D73" t="s">
        <v>8</v>
      </c>
      <c r="E73" s="2">
        <f>1-(E70/E71)</f>
        <v>0.45562499999999995</v>
      </c>
    </row>
    <row r="76" spans="2:6">
      <c r="B76" t="s">
        <v>0</v>
      </c>
      <c r="C76" t="s">
        <v>1</v>
      </c>
      <c r="D76" t="s">
        <v>3</v>
      </c>
      <c r="E76" t="s">
        <v>4</v>
      </c>
      <c r="F76" t="s">
        <v>6</v>
      </c>
    </row>
    <row r="77" spans="2:6">
      <c r="B77">
        <v>0.01</v>
      </c>
      <c r="C77">
        <v>180</v>
      </c>
      <c r="D77" s="3">
        <f>(SLOPE($C$77:$C$86,$B$77:$B$86))*B77+INTERCEPT($C$77:$C$86,$B$77:$B$86)</f>
        <v>169.31303375565665</v>
      </c>
      <c r="E77" s="3">
        <f>C77-D77</f>
        <v>10.686966244343353</v>
      </c>
      <c r="F77" s="3">
        <f>C77-$C$89</f>
        <v>19.519999999999982</v>
      </c>
    </row>
    <row r="78" spans="2:6">
      <c r="B78">
        <v>0.5</v>
      </c>
      <c r="C78">
        <v>170</v>
      </c>
      <c r="D78" s="3">
        <f t="shared" ref="D78:D86" si="12">(SLOPE($C$77:$C$86,$B$77:$B$86))*B78+INTERCEPT($C$77:$C$86,$B$77:$B$86)</f>
        <v>169.22495686384997</v>
      </c>
      <c r="E78" s="3">
        <f t="shared" ref="E78:E86" si="13">C78-D78</f>
        <v>0.77504313615003184</v>
      </c>
      <c r="F78" s="3">
        <f t="shared" ref="F78:F86" si="14">C78-$C$89</f>
        <v>9.5199999999999818</v>
      </c>
    </row>
    <row r="79" spans="2:6">
      <c r="B79">
        <v>1</v>
      </c>
      <c r="C79">
        <v>180</v>
      </c>
      <c r="D79" s="3">
        <f t="shared" si="12"/>
        <v>169.13508248445541</v>
      </c>
      <c r="E79" s="3">
        <f t="shared" si="13"/>
        <v>10.86491751554459</v>
      </c>
      <c r="F79" s="3">
        <f t="shared" si="14"/>
        <v>19.519999999999982</v>
      </c>
    </row>
    <row r="80" spans="2:6">
      <c r="B80">
        <v>5</v>
      </c>
      <c r="C80">
        <v>170</v>
      </c>
      <c r="D80" s="3">
        <f t="shared" si="12"/>
        <v>168.41608744929889</v>
      </c>
      <c r="E80" s="3">
        <f t="shared" si="13"/>
        <v>1.5839125507011147</v>
      </c>
      <c r="F80" s="3">
        <f t="shared" si="14"/>
        <v>9.5199999999999818</v>
      </c>
    </row>
    <row r="81" spans="2:6">
      <c r="B81">
        <v>10</v>
      </c>
      <c r="C81">
        <v>160</v>
      </c>
      <c r="D81" s="3">
        <f t="shared" si="12"/>
        <v>167.51734365535324</v>
      </c>
      <c r="E81" s="3">
        <f t="shared" si="13"/>
        <v>-7.517343655353244</v>
      </c>
      <c r="F81" s="3">
        <f t="shared" si="14"/>
        <v>-0.48000000000001819</v>
      </c>
    </row>
    <row r="82" spans="2:6">
      <c r="B82">
        <v>25</v>
      </c>
      <c r="C82">
        <v>165</v>
      </c>
      <c r="D82" s="3">
        <f t="shared" si="12"/>
        <v>164.82111227351629</v>
      </c>
      <c r="E82" s="3">
        <f t="shared" si="13"/>
        <v>0.17888772648370832</v>
      </c>
      <c r="F82" s="3">
        <f t="shared" si="14"/>
        <v>4.5199999999999818</v>
      </c>
    </row>
    <row r="83" spans="2:6">
      <c r="B83">
        <v>50</v>
      </c>
      <c r="C83">
        <v>150.1</v>
      </c>
      <c r="D83" s="3">
        <f t="shared" si="12"/>
        <v>160.32739330378806</v>
      </c>
      <c r="E83" s="3">
        <f t="shared" si="13"/>
        <v>-10.227393303788062</v>
      </c>
      <c r="F83" s="3">
        <f t="shared" si="14"/>
        <v>-10.380000000000024</v>
      </c>
    </row>
    <row r="84" spans="2:6">
      <c r="B84">
        <v>80</v>
      </c>
      <c r="C84">
        <v>144.9</v>
      </c>
      <c r="D84" s="3">
        <f t="shared" si="12"/>
        <v>154.93493054011418</v>
      </c>
      <c r="E84" s="3">
        <f t="shared" si="13"/>
        <v>-10.034930540114175</v>
      </c>
      <c r="F84" s="3">
        <f t="shared" si="14"/>
        <v>-15.580000000000013</v>
      </c>
    </row>
    <row r="85" spans="2:6">
      <c r="B85">
        <v>120</v>
      </c>
      <c r="C85">
        <v>139.9</v>
      </c>
      <c r="D85" s="3">
        <f t="shared" si="12"/>
        <v>147.74498018854899</v>
      </c>
      <c r="E85" s="3">
        <f t="shared" si="13"/>
        <v>-7.8449801885489876</v>
      </c>
      <c r="F85" s="3">
        <f t="shared" si="14"/>
        <v>-20.580000000000013</v>
      </c>
    </row>
    <row r="86" spans="2:6">
      <c r="B86">
        <v>200</v>
      </c>
      <c r="C86">
        <v>144.9</v>
      </c>
      <c r="D86" s="3">
        <f t="shared" si="12"/>
        <v>133.36507948541862</v>
      </c>
      <c r="E86" s="3">
        <f t="shared" si="13"/>
        <v>11.534920514581387</v>
      </c>
      <c r="F86" s="3">
        <f t="shared" si="14"/>
        <v>-15.580000000000013</v>
      </c>
    </row>
    <row r="87" spans="2:6">
      <c r="D87" s="3"/>
      <c r="E87" s="3"/>
      <c r="F87" s="3"/>
    </row>
    <row r="88" spans="2:6">
      <c r="E88" s="3"/>
    </row>
    <row r="89" spans="2:6">
      <c r="B89" s="1" t="s">
        <v>2</v>
      </c>
      <c r="C89" s="3">
        <f>AVERAGE(C77:C86)</f>
        <v>160.48000000000002</v>
      </c>
      <c r="D89" t="s">
        <v>5</v>
      </c>
      <c r="E89" s="3">
        <f>SUMSQ(E77:E86)</f>
        <v>691.80711758157145</v>
      </c>
    </row>
    <row r="90" spans="2:6">
      <c r="D90" t="s">
        <v>7</v>
      </c>
      <c r="E90" s="3">
        <f>SUMSQ(F77:F86)</f>
        <v>1980.7359999999996</v>
      </c>
    </row>
    <row r="92" spans="2:6">
      <c r="D92" t="s">
        <v>8</v>
      </c>
      <c r="E92" s="2">
        <f>1-(E89/E90)</f>
        <v>0.65073229467148996</v>
      </c>
    </row>
    <row r="94" spans="2:6">
      <c r="B94" t="s">
        <v>0</v>
      </c>
      <c r="C94" t="s">
        <v>1</v>
      </c>
      <c r="D94" t="s">
        <v>3</v>
      </c>
      <c r="E94" t="s">
        <v>4</v>
      </c>
      <c r="F94" t="s">
        <v>6</v>
      </c>
    </row>
    <row r="95" spans="2:6">
      <c r="B95">
        <v>0</v>
      </c>
      <c r="C95">
        <v>0</v>
      </c>
      <c r="D95" s="3">
        <f>(SLOPE($C$95:$C$105,$B$95:$B$105))*B95+INTERCEPT($C$95:$C$105,$B$95:$B$105)</f>
        <v>145.89095232774346</v>
      </c>
      <c r="E95" s="4">
        <f>C95-D95</f>
        <v>-145.89095232774346</v>
      </c>
      <c r="F95" s="4">
        <f>C95-$C$108</f>
        <v>-145.8909090909091</v>
      </c>
    </row>
    <row r="96" spans="2:6">
      <c r="B96">
        <v>0.01</v>
      </c>
      <c r="C96">
        <v>180</v>
      </c>
      <c r="D96" s="3">
        <f t="shared" ref="D96:D105" si="15">(SLOPE($C$95:$C$105,$B$95:$B$105))*B96+INTERCEPT($C$95:$C$105,$B$95:$B$105)</f>
        <v>145.89095231806706</v>
      </c>
      <c r="E96" s="4">
        <f t="shared" ref="E96:E105" si="16">C96-D96</f>
        <v>34.109047681932935</v>
      </c>
      <c r="F96" s="4">
        <f t="shared" ref="F96:F105" si="17">C96-$C$108</f>
        <v>34.109090909090895</v>
      </c>
    </row>
    <row r="97" spans="2:6">
      <c r="B97">
        <v>0.5</v>
      </c>
      <c r="C97">
        <v>170</v>
      </c>
      <c r="D97" s="3">
        <f t="shared" si="15"/>
        <v>145.89095184392301</v>
      </c>
      <c r="E97" s="4">
        <f t="shared" si="16"/>
        <v>24.109048156076994</v>
      </c>
      <c r="F97" s="4">
        <f t="shared" si="17"/>
        <v>24.109090909090895</v>
      </c>
    </row>
    <row r="98" spans="2:6">
      <c r="B98">
        <v>1</v>
      </c>
      <c r="C98">
        <v>180</v>
      </c>
      <c r="D98" s="3">
        <f t="shared" si="15"/>
        <v>145.89095136010258</v>
      </c>
      <c r="E98" s="4">
        <f t="shared" si="16"/>
        <v>34.109048639897424</v>
      </c>
      <c r="F98" s="4">
        <f t="shared" si="17"/>
        <v>34.109090909090895</v>
      </c>
    </row>
    <row r="99" spans="2:6">
      <c r="B99">
        <v>5</v>
      </c>
      <c r="C99">
        <v>170</v>
      </c>
      <c r="D99" s="3">
        <f t="shared" si="15"/>
        <v>145.89094748953897</v>
      </c>
      <c r="E99" s="4">
        <f t="shared" si="16"/>
        <v>24.109052510461026</v>
      </c>
      <c r="F99" s="4">
        <f t="shared" si="17"/>
        <v>24.109090909090895</v>
      </c>
    </row>
    <row r="100" spans="2:6">
      <c r="B100">
        <v>10</v>
      </c>
      <c r="C100">
        <v>160</v>
      </c>
      <c r="D100" s="3">
        <f t="shared" si="15"/>
        <v>145.89094265133448</v>
      </c>
      <c r="E100" s="4">
        <f t="shared" si="16"/>
        <v>14.109057348665516</v>
      </c>
      <c r="F100" s="4">
        <f t="shared" si="17"/>
        <v>14.109090909090895</v>
      </c>
    </row>
    <row r="101" spans="2:6">
      <c r="B101">
        <v>25</v>
      </c>
      <c r="C101">
        <v>165</v>
      </c>
      <c r="D101" s="3">
        <f t="shared" si="15"/>
        <v>145.89092813672102</v>
      </c>
      <c r="E101" s="4">
        <f t="shared" si="16"/>
        <v>19.109071863278984</v>
      </c>
      <c r="F101" s="4">
        <f t="shared" si="17"/>
        <v>19.109090909090895</v>
      </c>
    </row>
    <row r="102" spans="2:6">
      <c r="B102">
        <v>50</v>
      </c>
      <c r="C102">
        <v>150.1</v>
      </c>
      <c r="D102" s="3">
        <f t="shared" si="15"/>
        <v>145.89090394569854</v>
      </c>
      <c r="E102" s="4">
        <f t="shared" si="16"/>
        <v>4.2090960543014546</v>
      </c>
      <c r="F102" s="4">
        <f t="shared" si="17"/>
        <v>4.2090909090908895</v>
      </c>
    </row>
    <row r="103" spans="2:6">
      <c r="B103">
        <v>80</v>
      </c>
      <c r="C103">
        <v>144.9</v>
      </c>
      <c r="D103" s="3">
        <f t="shared" si="15"/>
        <v>145.8908749164716</v>
      </c>
      <c r="E103" s="4">
        <f t="shared" si="16"/>
        <v>-0.99087491647159709</v>
      </c>
      <c r="F103" s="4">
        <f t="shared" si="17"/>
        <v>-0.99090909090909918</v>
      </c>
    </row>
    <row r="104" spans="2:6">
      <c r="B104">
        <v>120</v>
      </c>
      <c r="C104">
        <v>139.9</v>
      </c>
      <c r="D104" s="3">
        <f t="shared" si="15"/>
        <v>145.89083621083569</v>
      </c>
      <c r="E104" s="4">
        <f t="shared" si="16"/>
        <v>-5.9908362108356812</v>
      </c>
      <c r="F104" s="4">
        <f t="shared" si="17"/>
        <v>-5.9909090909090992</v>
      </c>
    </row>
    <row r="105" spans="2:6">
      <c r="B105">
        <v>200</v>
      </c>
      <c r="C105">
        <v>144.9</v>
      </c>
      <c r="D105" s="3">
        <f t="shared" si="15"/>
        <v>145.89075879956383</v>
      </c>
      <c r="E105" s="4">
        <f t="shared" si="16"/>
        <v>-0.99075879956382096</v>
      </c>
      <c r="F105" s="4">
        <f t="shared" si="17"/>
        <v>-0.99090909090909918</v>
      </c>
    </row>
    <row r="106" spans="2:6">
      <c r="D106" s="3"/>
      <c r="E106" s="3"/>
      <c r="F106" s="3"/>
    </row>
    <row r="107" spans="2:6">
      <c r="E107" s="3"/>
    </row>
    <row r="108" spans="2:6">
      <c r="B108" s="1" t="s">
        <v>2</v>
      </c>
      <c r="C108" s="3">
        <f>AVERAGE(C95:C105)</f>
        <v>145.8909090909091</v>
      </c>
      <c r="D108" t="s">
        <v>5</v>
      </c>
      <c r="E108" s="3">
        <f>SUMSQ(E95:E105)</f>
        <v>25393.309090869679</v>
      </c>
    </row>
    <row r="109" spans="2:6">
      <c r="D109" t="s">
        <v>7</v>
      </c>
      <c r="E109" s="3">
        <f>SUMSQ(F95:F105)</f>
        <v>25393.309090909093</v>
      </c>
    </row>
    <row r="111" spans="2:6">
      <c r="D111" t="s">
        <v>8</v>
      </c>
      <c r="E111" s="6">
        <f>1-(E108/E109)</f>
        <v>1.5520917884259688E-12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N18" sqref="N18"/>
    </sheetView>
  </sheetViews>
  <sheetFormatPr defaultRowHeight="13.2"/>
  <sheetData>
    <row r="1" spans="1:2">
      <c r="A1" s="1" t="s">
        <v>0</v>
      </c>
      <c r="B1" s="1" t="s">
        <v>1</v>
      </c>
    </row>
    <row r="2" spans="1:2">
      <c r="A2">
        <v>-10</v>
      </c>
      <c r="B2">
        <f>A2^2</f>
        <v>100</v>
      </c>
    </row>
    <row r="3" spans="1:2">
      <c r="A3">
        <v>-9</v>
      </c>
      <c r="B3">
        <f t="shared" ref="B3:B22" si="0">A3^2</f>
        <v>81</v>
      </c>
    </row>
    <row r="4" spans="1:2">
      <c r="A4">
        <v>-8</v>
      </c>
      <c r="B4">
        <f t="shared" si="0"/>
        <v>64</v>
      </c>
    </row>
    <row r="5" spans="1:2">
      <c r="A5">
        <v>-7</v>
      </c>
      <c r="B5">
        <f t="shared" si="0"/>
        <v>49</v>
      </c>
    </row>
    <row r="6" spans="1:2">
      <c r="A6">
        <v>-6</v>
      </c>
      <c r="B6">
        <f t="shared" si="0"/>
        <v>36</v>
      </c>
    </row>
    <row r="7" spans="1:2">
      <c r="A7">
        <v>-5</v>
      </c>
      <c r="B7">
        <f t="shared" si="0"/>
        <v>25</v>
      </c>
    </row>
    <row r="8" spans="1:2">
      <c r="A8">
        <v>-4</v>
      </c>
      <c r="B8">
        <f t="shared" si="0"/>
        <v>16</v>
      </c>
    </row>
    <row r="9" spans="1:2">
      <c r="A9">
        <v>-3</v>
      </c>
      <c r="B9">
        <f t="shared" si="0"/>
        <v>9</v>
      </c>
    </row>
    <row r="10" spans="1:2">
      <c r="A10">
        <v>-2</v>
      </c>
      <c r="B10">
        <f t="shared" si="0"/>
        <v>4</v>
      </c>
    </row>
    <row r="11" spans="1:2">
      <c r="A11">
        <v>-1</v>
      </c>
      <c r="B11">
        <f t="shared" si="0"/>
        <v>1</v>
      </c>
    </row>
    <row r="12" spans="1:2">
      <c r="A12">
        <v>0</v>
      </c>
      <c r="B12">
        <f t="shared" si="0"/>
        <v>0</v>
      </c>
    </row>
    <row r="13" spans="1:2">
      <c r="A13">
        <v>1</v>
      </c>
      <c r="B13">
        <f t="shared" si="0"/>
        <v>1</v>
      </c>
    </row>
    <row r="14" spans="1:2">
      <c r="A14">
        <v>2</v>
      </c>
      <c r="B14">
        <f t="shared" si="0"/>
        <v>4</v>
      </c>
    </row>
    <row r="15" spans="1:2">
      <c r="A15">
        <v>3</v>
      </c>
      <c r="B15">
        <f t="shared" si="0"/>
        <v>9</v>
      </c>
    </row>
    <row r="16" spans="1:2">
      <c r="A16">
        <v>4</v>
      </c>
      <c r="B16">
        <f t="shared" si="0"/>
        <v>16</v>
      </c>
    </row>
    <row r="17" spans="1:2">
      <c r="A17">
        <v>5</v>
      </c>
      <c r="B17">
        <f t="shared" si="0"/>
        <v>25</v>
      </c>
    </row>
    <row r="18" spans="1:2">
      <c r="A18">
        <v>6</v>
      </c>
      <c r="B18">
        <f t="shared" si="0"/>
        <v>36</v>
      </c>
    </row>
    <row r="19" spans="1:2">
      <c r="A19">
        <v>7</v>
      </c>
      <c r="B19">
        <f t="shared" si="0"/>
        <v>49</v>
      </c>
    </row>
    <row r="20" spans="1:2">
      <c r="A20">
        <v>8</v>
      </c>
      <c r="B20">
        <f t="shared" si="0"/>
        <v>64</v>
      </c>
    </row>
    <row r="21" spans="1:2">
      <c r="A21">
        <v>9</v>
      </c>
      <c r="B21">
        <f t="shared" si="0"/>
        <v>81</v>
      </c>
    </row>
    <row r="22" spans="1:2">
      <c r="A22">
        <v>10</v>
      </c>
      <c r="B22">
        <f t="shared" si="0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決定係数</vt:lpstr>
      <vt:lpstr>二次曲線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2019-11-07T08:32:34Z</dcterms:created>
  <dcterms:modified xsi:type="dcterms:W3CDTF">2019-11-09T04:53:46Z</dcterms:modified>
</cp:coreProperties>
</file>