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6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6" i="1"/>
  <c r="D15"/>
  <c r="F2"/>
  <c r="I15"/>
  <c r="B16"/>
  <c r="B15"/>
  <c r="G16"/>
  <c r="C12"/>
  <c r="E4" s="1"/>
  <c r="B12"/>
  <c r="D2"/>
  <c r="C13"/>
  <c r="B13"/>
  <c r="D3"/>
  <c r="D4"/>
  <c r="D5"/>
  <c r="D6"/>
  <c r="D7"/>
  <c r="D8"/>
  <c r="D9"/>
  <c r="D10"/>
  <c r="D11"/>
  <c r="E10" l="1"/>
  <c r="E6"/>
  <c r="E2"/>
  <c r="E8"/>
  <c r="E11"/>
  <c r="E9"/>
  <c r="E7"/>
  <c r="E5"/>
  <c r="E3"/>
  <c r="F7" l="1"/>
  <c r="G7" s="1"/>
  <c r="G2"/>
  <c r="F4"/>
  <c r="G4" s="1"/>
  <c r="F9"/>
  <c r="G9" s="1"/>
  <c r="F5"/>
  <c r="G5" s="1"/>
  <c r="F10"/>
  <c r="G10" s="1"/>
  <c r="F6"/>
  <c r="G6" s="1"/>
  <c r="F8" l="1"/>
  <c r="G8" s="1"/>
  <c r="F3"/>
  <c r="G3" s="1"/>
  <c r="F11"/>
  <c r="G11" s="1"/>
  <c r="G15" s="1"/>
  <c r="G17" s="1"/>
  <c r="K6" l="1"/>
  <c r="K9"/>
  <c r="I7"/>
  <c r="H11"/>
  <c r="J6"/>
  <c r="H4"/>
  <c r="I5"/>
  <c r="I2"/>
  <c r="H2"/>
  <c r="K11"/>
  <c r="J8"/>
  <c r="H3"/>
  <c r="J7"/>
  <c r="H10"/>
  <c r="I4"/>
  <c r="K8"/>
  <c r="H5"/>
  <c r="J9"/>
  <c r="K3"/>
  <c r="I6"/>
  <c r="K10"/>
  <c r="H7"/>
  <c r="I9"/>
  <c r="J11"/>
  <c r="J3"/>
  <c r="K5"/>
  <c r="H6"/>
  <c r="I8"/>
  <c r="J10"/>
  <c r="K2"/>
  <c r="K4"/>
  <c r="H9"/>
  <c r="I11"/>
  <c r="I3"/>
  <c r="J5"/>
  <c r="K7"/>
  <c r="H8"/>
  <c r="I10"/>
  <c r="J2"/>
  <c r="J4"/>
</calcChain>
</file>

<file path=xl/sharedStrings.xml><?xml version="1.0" encoding="utf-8"?>
<sst xmlns="http://schemas.openxmlformats.org/spreadsheetml/2006/main" count="20" uniqueCount="20">
  <si>
    <t>yhati</t>
    <phoneticPr fontId="1"/>
  </si>
  <si>
    <t>ei</t>
    <phoneticPr fontId="1"/>
  </si>
  <si>
    <t>平均値</t>
    <rPh sb="0" eb="3">
      <t>ヘイキンチ</t>
    </rPh>
    <phoneticPr fontId="1"/>
  </si>
  <si>
    <t>σ</t>
    <phoneticPr fontId="1"/>
  </si>
  <si>
    <t>信頼下限</t>
    <rPh sb="0" eb="2">
      <t>シンライ</t>
    </rPh>
    <rPh sb="2" eb="4">
      <t>カゲン</t>
    </rPh>
    <phoneticPr fontId="1"/>
  </si>
  <si>
    <t>Se</t>
    <phoneticPr fontId="1"/>
  </si>
  <si>
    <t>Sxx</t>
    <phoneticPr fontId="1"/>
  </si>
  <si>
    <t>t(n-2,α）</t>
    <phoneticPr fontId="1"/>
  </si>
  <si>
    <t>n</t>
    <phoneticPr fontId="1"/>
  </si>
  <si>
    <t>Ve</t>
    <phoneticPr fontId="1"/>
  </si>
  <si>
    <t>信頼上限</t>
    <rPh sb="0" eb="2">
      <t>シンライ</t>
    </rPh>
    <rPh sb="2" eb="4">
      <t>ジョウゲン</t>
    </rPh>
    <phoneticPr fontId="1"/>
  </si>
  <si>
    <t>予測下限</t>
    <rPh sb="0" eb="2">
      <t>ヨソク</t>
    </rPh>
    <rPh sb="2" eb="4">
      <t>カゲン</t>
    </rPh>
    <phoneticPr fontId="1"/>
  </si>
  <si>
    <t>予測上限</t>
    <rPh sb="0" eb="2">
      <t>ヨソク</t>
    </rPh>
    <rPh sb="2" eb="4">
      <t>ジョウゲン</t>
    </rPh>
    <phoneticPr fontId="1"/>
  </si>
  <si>
    <t>Sxy</t>
    <phoneticPr fontId="1"/>
  </si>
  <si>
    <t>Bhat</t>
    <phoneticPr fontId="1"/>
  </si>
  <si>
    <t>Ahat</t>
    <phoneticPr fontId="1"/>
  </si>
  <si>
    <t>ｘi</t>
    <phoneticPr fontId="1"/>
  </si>
  <si>
    <t>yi</t>
    <phoneticPr fontId="1"/>
  </si>
  <si>
    <t>xi-xbar</t>
    <phoneticPr fontId="1"/>
  </si>
  <si>
    <t>yi-xbar</t>
    <phoneticPr fontId="1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</si>
</sst>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8" xfId="0" applyBorder="1" applyAlignment="1">
      <alignment horizontal="right" vertical="center"/>
    </xf>
    <xf numFmtId="176" fontId="0" fillId="0" borderId="9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>
      <alignment vertical="center"/>
    </xf>
    <xf numFmtId="176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6" xfId="0" applyBorder="1">
      <alignment vertical="center"/>
    </xf>
    <xf numFmtId="177" fontId="0" fillId="0" borderId="4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7" fontId="0" fillId="0" borderId="20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Sheet1!$C$1</c:f>
              <c:strCache>
                <c:ptCount val="1"/>
                <c:pt idx="0">
                  <c:v>yi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Sheet1!$B$2:$B$11</c:f>
              <c:numCache>
                <c:formatCode>0.0_ 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Sheet1!$C$2:$C$11</c:f>
              <c:numCache>
                <c:formatCode>General</c:formatCode>
                <c:ptCount val="10"/>
                <c:pt idx="0">
                  <c:v>5</c:v>
                </c:pt>
                <c:pt idx="1">
                  <c:v>18</c:v>
                </c:pt>
                <c:pt idx="2">
                  <c:v>35</c:v>
                </c:pt>
                <c:pt idx="3">
                  <c:v>8</c:v>
                </c:pt>
                <c:pt idx="4">
                  <c:v>26</c:v>
                </c:pt>
                <c:pt idx="5">
                  <c:v>48</c:v>
                </c:pt>
                <c:pt idx="6">
                  <c:v>40</c:v>
                </c:pt>
                <c:pt idx="7">
                  <c:v>20</c:v>
                </c:pt>
                <c:pt idx="8">
                  <c:v>31</c:v>
                </c:pt>
                <c:pt idx="9">
                  <c:v>60</c:v>
                </c:pt>
              </c:numCache>
            </c:numRef>
          </c:yVal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yhati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Sheet1!$B$2:$B$11</c:f>
              <c:numCache>
                <c:formatCode>0.0_ 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Sheet1!$F$2:$F$11</c:f>
              <c:numCache>
                <c:formatCode>0.0_ </c:formatCode>
                <c:ptCount val="10"/>
                <c:pt idx="0">
                  <c:v>11.945454545454549</c:v>
                </c:pt>
                <c:pt idx="1">
                  <c:v>15.757575757575761</c:v>
                </c:pt>
                <c:pt idx="2">
                  <c:v>19.56969696969697</c:v>
                </c:pt>
                <c:pt idx="3">
                  <c:v>23.381818181818183</c:v>
                </c:pt>
                <c:pt idx="4">
                  <c:v>27.193939393939395</c:v>
                </c:pt>
                <c:pt idx="5">
                  <c:v>31.006060606060608</c:v>
                </c:pt>
                <c:pt idx="6">
                  <c:v>34.81818181818182</c:v>
                </c:pt>
                <c:pt idx="7">
                  <c:v>38.630303030303033</c:v>
                </c:pt>
                <c:pt idx="8">
                  <c:v>42.442424242424238</c:v>
                </c:pt>
                <c:pt idx="9">
                  <c:v>46.25454545454545</c:v>
                </c:pt>
              </c:numCache>
            </c:numRef>
          </c:yVal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信頼下限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Sheet1!$B$2:$B$11</c:f>
              <c:numCache>
                <c:formatCode>0.0_ 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Sheet1!$H$2:$H$11</c:f>
              <c:numCache>
                <c:formatCode>0.00_ </c:formatCode>
                <c:ptCount val="10"/>
                <c:pt idx="0">
                  <c:v>-6.6876275918618582</c:v>
                </c:pt>
                <c:pt idx="1">
                  <c:v>-4.5411827707505736E-2</c:v>
                </c:pt>
                <c:pt idx="2">
                  <c:v>6.2790454945398917</c:v>
                </c:pt>
                <c:pt idx="3">
                  <c:v>12.071966282857984</c:v>
                </c:pt>
                <c:pt idx="4">
                  <c:v>17.018065149061322</c:v>
                </c:pt>
                <c:pt idx="5">
                  <c:v>20.830186361182534</c:v>
                </c:pt>
                <c:pt idx="6">
                  <c:v>23.508329919221623</c:v>
                </c:pt>
                <c:pt idx="7">
                  <c:v>25.339651555145956</c:v>
                </c:pt>
                <c:pt idx="8">
                  <c:v>26.639436657140969</c:v>
                </c:pt>
                <c:pt idx="9">
                  <c:v>27.621463317229043</c:v>
                </c:pt>
              </c:numCache>
            </c:numRef>
          </c:yVal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信頼上限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Sheet1!$B$2:$B$11</c:f>
              <c:numCache>
                <c:formatCode>0.0_ 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Sheet1!$I$2:$I$11</c:f>
              <c:numCache>
                <c:formatCode>0.00_ </c:formatCode>
                <c:ptCount val="10"/>
                <c:pt idx="0">
                  <c:v>30.578536682770956</c:v>
                </c:pt>
                <c:pt idx="1">
                  <c:v>31.560563342859027</c:v>
                </c:pt>
                <c:pt idx="2">
                  <c:v>32.860348444854047</c:v>
                </c:pt>
                <c:pt idx="3">
                  <c:v>34.69167008077838</c:v>
                </c:pt>
                <c:pt idx="4">
                  <c:v>37.369813638817469</c:v>
                </c:pt>
                <c:pt idx="5">
                  <c:v>41.181934850938681</c:v>
                </c:pt>
                <c:pt idx="6">
                  <c:v>46.128033717142017</c:v>
                </c:pt>
                <c:pt idx="7">
                  <c:v>51.920954505460109</c:v>
                </c:pt>
                <c:pt idx="8">
                  <c:v>58.245411827707507</c:v>
                </c:pt>
                <c:pt idx="9">
                  <c:v>64.887627591861857</c:v>
                </c:pt>
              </c:numCache>
            </c:numRef>
          </c:yVal>
        </c:ser>
        <c:ser>
          <c:idx val="4"/>
          <c:order val="4"/>
          <c:tx>
            <c:strRef>
              <c:f>Sheet1!$J$1</c:f>
              <c:strCache>
                <c:ptCount val="1"/>
                <c:pt idx="0">
                  <c:v>予測下限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Sheet1!$B$2:$B$11</c:f>
              <c:numCache>
                <c:formatCode>0.0_ 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Sheet1!$J$2:$J$11</c:f>
              <c:numCache>
                <c:formatCode>0.00_ </c:formatCode>
                <c:ptCount val="10"/>
                <c:pt idx="0">
                  <c:v>-24.827096355328198</c:v>
                </c:pt>
                <c:pt idx="1">
                  <c:v>-19.665060598789577</c:v>
                </c:pt>
                <c:pt idx="2">
                  <c:v>-14.805732721417776</c:v>
                </c:pt>
                <c:pt idx="3">
                  <c:v>-10.277378181005041</c:v>
                </c:pt>
                <c:pt idx="4">
                  <c:v>-6.1013630744607283</c:v>
                </c:pt>
                <c:pt idx="5">
                  <c:v>-2.2892418623395159</c:v>
                </c:pt>
                <c:pt idx="6">
                  <c:v>1.1589854553585965</c:v>
                </c:pt>
                <c:pt idx="7">
                  <c:v>4.2548733391882863</c:v>
                </c:pt>
                <c:pt idx="8">
                  <c:v>7.0197878860589</c:v>
                </c:pt>
                <c:pt idx="9">
                  <c:v>9.4819945537627035</c:v>
                </c:pt>
              </c:numCache>
            </c:numRef>
          </c:yVal>
        </c:ser>
        <c:ser>
          <c:idx val="5"/>
          <c:order val="5"/>
          <c:tx>
            <c:strRef>
              <c:f>Sheet1!$K$1</c:f>
              <c:strCache>
                <c:ptCount val="1"/>
                <c:pt idx="0">
                  <c:v>予測上限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Sheet1!$B$2:$B$11</c:f>
              <c:numCache>
                <c:formatCode>0.0_ 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Sheet1!$K$2:$K$11</c:f>
              <c:numCache>
                <c:formatCode>0.00_ </c:formatCode>
                <c:ptCount val="10"/>
                <c:pt idx="0">
                  <c:v>48.718005446237299</c:v>
                </c:pt>
                <c:pt idx="1">
                  <c:v>51.180212113941096</c:v>
                </c:pt>
                <c:pt idx="2">
                  <c:v>53.945126660811717</c:v>
                </c:pt>
                <c:pt idx="3">
                  <c:v>57.041014544641406</c:v>
                </c:pt>
                <c:pt idx="4">
                  <c:v>60.489241862339519</c:v>
                </c:pt>
                <c:pt idx="5">
                  <c:v>64.301363074460738</c:v>
                </c:pt>
                <c:pt idx="6">
                  <c:v>68.477378181005037</c:v>
                </c:pt>
                <c:pt idx="7">
                  <c:v>73.005732721417786</c:v>
                </c:pt>
                <c:pt idx="8">
                  <c:v>77.865060598789569</c:v>
                </c:pt>
                <c:pt idx="9">
                  <c:v>83.027096355328197</c:v>
                </c:pt>
              </c:numCache>
            </c:numRef>
          </c:yVal>
        </c:ser>
        <c:axId val="120768000"/>
        <c:axId val="120769920"/>
      </c:scatterChart>
      <c:valAx>
        <c:axId val="120768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ja-JP" altLang="en-US" sz="1800"/>
                  <a:t>ｘ</a:t>
                </a:r>
                <a:r>
                  <a:rPr lang="en-US" altLang="ja-JP" sz="1800"/>
                  <a:t>i</a:t>
                </a:r>
                <a:endParaRPr lang="ja-JP" altLang="en-US" sz="1800"/>
              </a:p>
            </c:rich>
          </c:tx>
          <c:layout/>
        </c:title>
        <c:numFmt formatCode="0.0_ " sourceLinked="1"/>
        <c:majorTickMark val="none"/>
        <c:tickLblPos val="nextTo"/>
        <c:crossAx val="120769920"/>
        <c:crosses val="autoZero"/>
        <c:crossBetween val="midCat"/>
      </c:valAx>
      <c:valAx>
        <c:axId val="120769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ja-JP" altLang="en-US" sz="1800"/>
                  <a:t>ｙ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0768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396240</xdr:colOff>
      <xdr:row>0</xdr:row>
      <xdr:rowOff>129540</xdr:rowOff>
    </xdr:from>
    <xdr:to>
      <xdr:col>19</xdr:col>
      <xdr:colOff>91440</xdr:colOff>
      <xdr:row>21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106680</xdr:colOff>
      <xdr:row>16</xdr:row>
      <xdr:rowOff>160020</xdr:rowOff>
    </xdr:from>
    <xdr:to>
      <xdr:col>1</xdr:col>
      <xdr:colOff>449580</xdr:colOff>
      <xdr:row>20</xdr:row>
      <xdr:rowOff>83820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" y="2842260"/>
          <a:ext cx="952500" cy="6019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99060</xdr:colOff>
      <xdr:row>20</xdr:row>
      <xdr:rowOff>160020</xdr:rowOff>
    </xdr:from>
    <xdr:to>
      <xdr:col>2</xdr:col>
      <xdr:colOff>579120</xdr:colOff>
      <xdr:row>24</xdr:row>
      <xdr:rowOff>91440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060" y="3512820"/>
          <a:ext cx="1699260" cy="6019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10</xdr:col>
      <xdr:colOff>342900</xdr:colOff>
      <xdr:row>22</xdr:row>
      <xdr:rowOff>53340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38400" y="3078480"/>
          <a:ext cx="4107180" cy="723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10</xdr:col>
      <xdr:colOff>563880</xdr:colOff>
      <xdr:row>27</xdr:row>
      <xdr:rowOff>60960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38400" y="3916680"/>
          <a:ext cx="4328160" cy="7315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D17" sqref="D17"/>
    </sheetView>
  </sheetViews>
  <sheetFormatPr defaultRowHeight="13.2"/>
  <cols>
    <col min="8" max="8" width="10.44140625" customWidth="1"/>
  </cols>
  <sheetData>
    <row r="1" spans="1:12" ht="13.8" thickBot="1">
      <c r="A1" s="34"/>
      <c r="B1" s="31" t="s">
        <v>16</v>
      </c>
      <c r="C1" s="31" t="s">
        <v>17</v>
      </c>
      <c r="D1" s="32" t="s">
        <v>18</v>
      </c>
      <c r="E1" s="32" t="s">
        <v>19</v>
      </c>
      <c r="F1" s="31" t="s">
        <v>0</v>
      </c>
      <c r="G1" s="31" t="s">
        <v>1</v>
      </c>
      <c r="H1" s="31" t="s">
        <v>4</v>
      </c>
      <c r="I1" s="31" t="s">
        <v>10</v>
      </c>
      <c r="J1" s="39" t="s">
        <v>11</v>
      </c>
      <c r="K1" s="33" t="s">
        <v>12</v>
      </c>
      <c r="L1" s="42"/>
    </row>
    <row r="2" spans="1:12">
      <c r="A2" s="35">
        <v>1</v>
      </c>
      <c r="B2" s="26">
        <v>0.5</v>
      </c>
      <c r="C2" s="27">
        <v>5</v>
      </c>
      <c r="D2" s="28">
        <f>B2-$B$12</f>
        <v>-2.25</v>
      </c>
      <c r="E2" s="28">
        <f>C2-$C$12</f>
        <v>-24.1</v>
      </c>
      <c r="F2" s="28">
        <f>$B$15*B2+$B$16</f>
        <v>11.945454545454549</v>
      </c>
      <c r="G2" s="28">
        <f>C2-F2</f>
        <v>-6.9454545454545489</v>
      </c>
      <c r="H2" s="29">
        <f t="shared" ref="H2:H11" si="0">$B$16+$B$15*B2-$I$15*SQRT(((1/$G$16)+((B2-$B$12)^2/$D$16))*$G$17)</f>
        <v>-6.6876275918618582</v>
      </c>
      <c r="I2" s="29">
        <f t="shared" ref="I2:I11" si="1">$B$16+$B$15*B2+$I$15*SQRT(((1/$G$16)+((B2-$B$12)^2/$D$16))*$G$17)</f>
        <v>30.578536682770956</v>
      </c>
      <c r="J2" s="40">
        <f t="shared" ref="J2:J11" si="2">$B$16+$B$15*B2-$I$15*SQRT((1+(1/$G$16)+((B2-$B$12)^2/$D$16))*$G$17)</f>
        <v>-24.827096355328198</v>
      </c>
      <c r="K2" s="30">
        <f t="shared" ref="K2:K11" si="3">$B$16+$B$15*B2+$I$15*SQRT((1+(1/$G$16)+((B2-$B$12)^2/$D$16))*$G$17)</f>
        <v>48.718005446237299</v>
      </c>
      <c r="L2" s="43"/>
    </row>
    <row r="3" spans="1:12">
      <c r="A3" s="36">
        <v>2</v>
      </c>
      <c r="B3" s="24">
        <v>1</v>
      </c>
      <c r="C3" s="2">
        <v>18</v>
      </c>
      <c r="D3" s="3">
        <f t="shared" ref="D3:D11" si="4">B3-$B$12</f>
        <v>-1.75</v>
      </c>
      <c r="E3" s="3">
        <f t="shared" ref="E3:E11" si="5">C3-$C$12</f>
        <v>-11.100000000000001</v>
      </c>
      <c r="F3" s="3">
        <f t="shared" ref="F3:F11" si="6">$B$15*B3+$B$16</f>
        <v>15.757575757575761</v>
      </c>
      <c r="G3" s="3">
        <f t="shared" ref="G3:G11" si="7">C3-F3</f>
        <v>2.2424242424242387</v>
      </c>
      <c r="H3" s="4">
        <f t="shared" si="0"/>
        <v>-4.5411827707505736E-2</v>
      </c>
      <c r="I3" s="4">
        <f t="shared" si="1"/>
        <v>31.560563342859027</v>
      </c>
      <c r="J3" s="5">
        <f t="shared" si="2"/>
        <v>-19.665060598789577</v>
      </c>
      <c r="K3" s="21">
        <f t="shared" si="3"/>
        <v>51.180212113941096</v>
      </c>
      <c r="L3" s="43"/>
    </row>
    <row r="4" spans="1:12">
      <c r="A4" s="36">
        <v>3</v>
      </c>
      <c r="B4" s="24">
        <v>1.5</v>
      </c>
      <c r="C4" s="2">
        <v>35</v>
      </c>
      <c r="D4" s="3">
        <f t="shared" si="4"/>
        <v>-1.25</v>
      </c>
      <c r="E4" s="3">
        <f t="shared" si="5"/>
        <v>5.8999999999999986</v>
      </c>
      <c r="F4" s="3">
        <f t="shared" si="6"/>
        <v>19.56969696969697</v>
      </c>
      <c r="G4" s="3">
        <f t="shared" si="7"/>
        <v>15.43030303030303</v>
      </c>
      <c r="H4" s="4">
        <f t="shared" si="0"/>
        <v>6.2790454945398917</v>
      </c>
      <c r="I4" s="4">
        <f t="shared" si="1"/>
        <v>32.860348444854047</v>
      </c>
      <c r="J4" s="5">
        <f t="shared" si="2"/>
        <v>-14.805732721417776</v>
      </c>
      <c r="K4" s="21">
        <f t="shared" si="3"/>
        <v>53.945126660811717</v>
      </c>
      <c r="L4" s="43"/>
    </row>
    <row r="5" spans="1:12">
      <c r="A5" s="36">
        <v>4</v>
      </c>
      <c r="B5" s="24">
        <v>2</v>
      </c>
      <c r="C5" s="2">
        <v>8</v>
      </c>
      <c r="D5" s="3">
        <f t="shared" si="4"/>
        <v>-0.75</v>
      </c>
      <c r="E5" s="3">
        <f t="shared" si="5"/>
        <v>-21.1</v>
      </c>
      <c r="F5" s="3">
        <f t="shared" si="6"/>
        <v>23.381818181818183</v>
      </c>
      <c r="G5" s="3">
        <f t="shared" si="7"/>
        <v>-15.381818181818183</v>
      </c>
      <c r="H5" s="4">
        <f t="shared" si="0"/>
        <v>12.071966282857984</v>
      </c>
      <c r="I5" s="4">
        <f t="shared" si="1"/>
        <v>34.69167008077838</v>
      </c>
      <c r="J5" s="5">
        <f t="shared" si="2"/>
        <v>-10.277378181005041</v>
      </c>
      <c r="K5" s="21">
        <f t="shared" si="3"/>
        <v>57.041014544641406</v>
      </c>
      <c r="L5" s="43"/>
    </row>
    <row r="6" spans="1:12">
      <c r="A6" s="36">
        <v>5</v>
      </c>
      <c r="B6" s="24">
        <v>2.5</v>
      </c>
      <c r="C6" s="2">
        <v>26</v>
      </c>
      <c r="D6" s="3">
        <f t="shared" si="4"/>
        <v>-0.25</v>
      </c>
      <c r="E6" s="3">
        <f t="shared" si="5"/>
        <v>-3.1000000000000014</v>
      </c>
      <c r="F6" s="3">
        <f t="shared" si="6"/>
        <v>27.193939393939395</v>
      </c>
      <c r="G6" s="3">
        <f t="shared" si="7"/>
        <v>-1.1939393939393952</v>
      </c>
      <c r="H6" s="4">
        <f t="shared" si="0"/>
        <v>17.018065149061322</v>
      </c>
      <c r="I6" s="4">
        <f t="shared" si="1"/>
        <v>37.369813638817469</v>
      </c>
      <c r="J6" s="5">
        <f t="shared" si="2"/>
        <v>-6.1013630744607283</v>
      </c>
      <c r="K6" s="21">
        <f t="shared" si="3"/>
        <v>60.489241862339519</v>
      </c>
      <c r="L6" s="43"/>
    </row>
    <row r="7" spans="1:12">
      <c r="A7" s="36">
        <v>6</v>
      </c>
      <c r="B7" s="24">
        <v>3</v>
      </c>
      <c r="C7" s="2">
        <v>48</v>
      </c>
      <c r="D7" s="3">
        <f t="shared" si="4"/>
        <v>0.25</v>
      </c>
      <c r="E7" s="3">
        <f t="shared" si="5"/>
        <v>18.899999999999999</v>
      </c>
      <c r="F7" s="3">
        <f t="shared" si="6"/>
        <v>31.006060606060608</v>
      </c>
      <c r="G7" s="3">
        <f t="shared" si="7"/>
        <v>16.993939393939392</v>
      </c>
      <c r="H7" s="4">
        <f t="shared" si="0"/>
        <v>20.830186361182534</v>
      </c>
      <c r="I7" s="4">
        <f t="shared" si="1"/>
        <v>41.181934850938681</v>
      </c>
      <c r="J7" s="5">
        <f t="shared" si="2"/>
        <v>-2.2892418623395159</v>
      </c>
      <c r="K7" s="21">
        <f t="shared" si="3"/>
        <v>64.301363074460738</v>
      </c>
      <c r="L7" s="43"/>
    </row>
    <row r="8" spans="1:12">
      <c r="A8" s="36">
        <v>7</v>
      </c>
      <c r="B8" s="24">
        <v>3.5</v>
      </c>
      <c r="C8" s="2">
        <v>40</v>
      </c>
      <c r="D8" s="3">
        <f t="shared" si="4"/>
        <v>0.75</v>
      </c>
      <c r="E8" s="3">
        <f t="shared" si="5"/>
        <v>10.899999999999999</v>
      </c>
      <c r="F8" s="3">
        <f t="shared" si="6"/>
        <v>34.81818181818182</v>
      </c>
      <c r="G8" s="3">
        <f t="shared" si="7"/>
        <v>5.1818181818181799</v>
      </c>
      <c r="H8" s="4">
        <f t="shared" si="0"/>
        <v>23.508329919221623</v>
      </c>
      <c r="I8" s="4">
        <f t="shared" si="1"/>
        <v>46.128033717142017</v>
      </c>
      <c r="J8" s="5">
        <f t="shared" si="2"/>
        <v>1.1589854553585965</v>
      </c>
      <c r="K8" s="21">
        <f t="shared" si="3"/>
        <v>68.477378181005037</v>
      </c>
      <c r="L8" s="43"/>
    </row>
    <row r="9" spans="1:12">
      <c r="A9" s="36">
        <v>8</v>
      </c>
      <c r="B9" s="24">
        <v>4</v>
      </c>
      <c r="C9" s="2">
        <v>20</v>
      </c>
      <c r="D9" s="3">
        <f t="shared" si="4"/>
        <v>1.25</v>
      </c>
      <c r="E9" s="3">
        <f t="shared" si="5"/>
        <v>-9.1000000000000014</v>
      </c>
      <c r="F9" s="3">
        <f t="shared" si="6"/>
        <v>38.630303030303033</v>
      </c>
      <c r="G9" s="3">
        <f t="shared" si="7"/>
        <v>-18.630303030303033</v>
      </c>
      <c r="H9" s="4">
        <f t="shared" si="0"/>
        <v>25.339651555145956</v>
      </c>
      <c r="I9" s="4">
        <f t="shared" si="1"/>
        <v>51.920954505460109</v>
      </c>
      <c r="J9" s="5">
        <f t="shared" si="2"/>
        <v>4.2548733391882863</v>
      </c>
      <c r="K9" s="21">
        <f t="shared" si="3"/>
        <v>73.005732721417786</v>
      </c>
      <c r="L9" s="43"/>
    </row>
    <row r="10" spans="1:12">
      <c r="A10" s="36">
        <v>9</v>
      </c>
      <c r="B10" s="24">
        <v>4.5</v>
      </c>
      <c r="C10" s="2">
        <v>31</v>
      </c>
      <c r="D10" s="3">
        <f t="shared" si="4"/>
        <v>1.75</v>
      </c>
      <c r="E10" s="3">
        <f t="shared" si="5"/>
        <v>1.8999999999999986</v>
      </c>
      <c r="F10" s="3">
        <f t="shared" si="6"/>
        <v>42.442424242424238</v>
      </c>
      <c r="G10" s="3">
        <f t="shared" si="7"/>
        <v>-11.442424242424238</v>
      </c>
      <c r="H10" s="4">
        <f t="shared" si="0"/>
        <v>26.639436657140969</v>
      </c>
      <c r="I10" s="4">
        <f t="shared" si="1"/>
        <v>58.245411827707507</v>
      </c>
      <c r="J10" s="5">
        <f t="shared" si="2"/>
        <v>7.0197878860589</v>
      </c>
      <c r="K10" s="21">
        <f t="shared" si="3"/>
        <v>77.865060598789569</v>
      </c>
      <c r="L10" s="43"/>
    </row>
    <row r="11" spans="1:12" ht="13.8" thickBot="1">
      <c r="A11" s="37">
        <v>10</v>
      </c>
      <c r="B11" s="25">
        <v>5</v>
      </c>
      <c r="C11" s="23">
        <v>60</v>
      </c>
      <c r="D11" s="22">
        <f t="shared" si="4"/>
        <v>2.25</v>
      </c>
      <c r="E11" s="22">
        <f t="shared" si="5"/>
        <v>30.9</v>
      </c>
      <c r="F11" s="22">
        <f t="shared" si="6"/>
        <v>46.25454545454545</v>
      </c>
      <c r="G11" s="22">
        <f t="shared" si="7"/>
        <v>13.74545454545455</v>
      </c>
      <c r="H11" s="7">
        <f t="shared" si="0"/>
        <v>27.621463317229043</v>
      </c>
      <c r="I11" s="7">
        <f t="shared" si="1"/>
        <v>64.887627591861857</v>
      </c>
      <c r="J11" s="41">
        <f t="shared" si="2"/>
        <v>9.4819945537627035</v>
      </c>
      <c r="K11" s="6">
        <f t="shared" si="3"/>
        <v>83.027096355328197</v>
      </c>
      <c r="L11" s="43"/>
    </row>
    <row r="12" spans="1:12" ht="13.8" thickBot="1">
      <c r="A12" s="18" t="s">
        <v>2</v>
      </c>
      <c r="B12" s="19">
        <f>AVERAGE(B2:B11)</f>
        <v>2.75</v>
      </c>
      <c r="C12" s="20">
        <f>AVERAGE(C2:C11)</f>
        <v>29.1</v>
      </c>
      <c r="D12" s="1"/>
      <c r="G12" s="1"/>
    </row>
    <row r="13" spans="1:12" ht="13.8" thickBot="1">
      <c r="A13" s="10" t="s">
        <v>3</v>
      </c>
      <c r="B13" s="17">
        <f>STDEVP(B2:B11)</f>
        <v>1.4361406616345072</v>
      </c>
      <c r="C13" s="9">
        <f>STDEVP(C2:C11)</f>
        <v>16.464810961562844</v>
      </c>
    </row>
    <row r="14" spans="1:12" ht="13.8" thickBot="1"/>
    <row r="15" spans="1:12" ht="13.8" thickBot="1">
      <c r="A15" s="11" t="s">
        <v>15</v>
      </c>
      <c r="B15" s="12">
        <f>D15/D16</f>
        <v>7.624242424242424</v>
      </c>
      <c r="C15" s="13" t="s">
        <v>13</v>
      </c>
      <c r="D15" s="14">
        <f>SUMPRODUCT(D2:D11,E2:E11)</f>
        <v>157.25</v>
      </c>
      <c r="F15" s="11" t="s">
        <v>5</v>
      </c>
      <c r="G15" s="12">
        <f>SUMSQ(G2:G11)</f>
        <v>1511.9878787878788</v>
      </c>
      <c r="H15" s="10" t="s">
        <v>7</v>
      </c>
      <c r="I15" s="9">
        <f>TINV(0.05,8)</f>
        <v>2.3060041332991172</v>
      </c>
    </row>
    <row r="16" spans="1:12" ht="13.8" thickBot="1">
      <c r="A16" s="10" t="s">
        <v>14</v>
      </c>
      <c r="B16" s="9">
        <f>$C$12-$B$15*$B$12</f>
        <v>8.1333333333333364</v>
      </c>
      <c r="C16" s="8" t="s">
        <v>6</v>
      </c>
      <c r="D16" s="9">
        <f>SUMSQ(D2:D11)</f>
        <v>20.625</v>
      </c>
      <c r="F16" s="10" t="s">
        <v>8</v>
      </c>
      <c r="G16" s="16">
        <f>COUNT(A2:A11)</f>
        <v>10</v>
      </c>
    </row>
    <row r="17" spans="6:7" ht="13.8" thickBot="1">
      <c r="F17" s="15" t="s">
        <v>9</v>
      </c>
      <c r="G17" s="38">
        <f>G15/(G16-2)</f>
        <v>188.99848484848485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2019-11-03T11:25:17Z</dcterms:created>
  <dcterms:modified xsi:type="dcterms:W3CDTF">2019-11-04T03:51:23Z</dcterms:modified>
</cp:coreProperties>
</file>