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03371\DATA\勉強会\スキル\統計\ppk\"/>
    </mc:Choice>
  </mc:AlternateContent>
  <bookViews>
    <workbookView xWindow="0" yWindow="0" windowWidth="20490" windowHeight="7785"/>
  </bookViews>
  <sheets>
    <sheet name="データ" sheetId="4" r:id="rId1"/>
    <sheet name="CPK,PPk" sheetId="2" r:id="rId2"/>
    <sheet name="factor一般用" sheetId="3" r:id="rId3"/>
    <sheet name="Sheet1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4" l="1"/>
  <c r="D35" i="4"/>
  <c r="L34" i="4"/>
  <c r="D34" i="4"/>
  <c r="Q33" i="4"/>
  <c r="P33" i="4"/>
  <c r="I33" i="4"/>
  <c r="H33" i="4"/>
  <c r="Q32" i="4"/>
  <c r="P32" i="4"/>
  <c r="I32" i="4"/>
  <c r="H32" i="4"/>
  <c r="Q31" i="4"/>
  <c r="P31" i="4"/>
  <c r="I31" i="4"/>
  <c r="H31" i="4"/>
  <c r="Q30" i="4"/>
  <c r="P30" i="4"/>
  <c r="I30" i="4"/>
  <c r="H30" i="4"/>
  <c r="Q29" i="4"/>
  <c r="P29" i="4"/>
  <c r="I29" i="4"/>
  <c r="H29" i="4"/>
  <c r="Q28" i="4"/>
  <c r="P28" i="4"/>
  <c r="I28" i="4"/>
  <c r="H28" i="4"/>
  <c r="Q27" i="4"/>
  <c r="P27" i="4"/>
  <c r="I27" i="4"/>
  <c r="H27" i="4"/>
  <c r="Q26" i="4"/>
  <c r="P26" i="4"/>
  <c r="I26" i="4"/>
  <c r="H26" i="4"/>
  <c r="Q25" i="4"/>
  <c r="P25" i="4"/>
  <c r="I25" i="4"/>
  <c r="H25" i="4"/>
  <c r="Q24" i="4"/>
  <c r="P24" i="4"/>
  <c r="I24" i="4"/>
  <c r="H24" i="4"/>
  <c r="Q23" i="4"/>
  <c r="P23" i="4"/>
  <c r="I23" i="4"/>
  <c r="H23" i="4"/>
  <c r="Q22" i="4"/>
  <c r="P22" i="4"/>
  <c r="I22" i="4"/>
  <c r="H22" i="4"/>
  <c r="Q21" i="4"/>
  <c r="P21" i="4"/>
  <c r="I21" i="4"/>
  <c r="H21" i="4"/>
  <c r="Q20" i="4"/>
  <c r="P20" i="4"/>
  <c r="I20" i="4"/>
  <c r="H20" i="4"/>
  <c r="Q19" i="4"/>
  <c r="P19" i="4"/>
  <c r="I19" i="4"/>
  <c r="H19" i="4"/>
  <c r="Q18" i="4"/>
  <c r="P18" i="4"/>
  <c r="I18" i="4"/>
  <c r="H18" i="4"/>
  <c r="Q17" i="4"/>
  <c r="P17" i="4"/>
  <c r="I17" i="4"/>
  <c r="H17" i="4"/>
  <c r="Q16" i="4"/>
  <c r="P16" i="4"/>
  <c r="I16" i="4"/>
  <c r="H16" i="4"/>
  <c r="Q15" i="4"/>
  <c r="P15" i="4"/>
  <c r="I15" i="4"/>
  <c r="H15" i="4"/>
  <c r="Q14" i="4"/>
  <c r="P14" i="4"/>
  <c r="I14" i="4"/>
  <c r="H14" i="4"/>
  <c r="Q13" i="4"/>
  <c r="P13" i="4"/>
  <c r="I13" i="4"/>
  <c r="H13" i="4"/>
  <c r="Q12" i="4"/>
  <c r="P12" i="4"/>
  <c r="I12" i="4"/>
  <c r="H12" i="4"/>
  <c r="Q11" i="4"/>
  <c r="P11" i="4"/>
  <c r="I11" i="4"/>
  <c r="H11" i="4"/>
  <c r="Q10" i="4"/>
  <c r="P10" i="4"/>
  <c r="I10" i="4"/>
  <c r="H10" i="4"/>
  <c r="Q9" i="4"/>
  <c r="P9" i="4"/>
  <c r="I9" i="4"/>
  <c r="H9" i="4"/>
  <c r="Q8" i="4"/>
  <c r="P8" i="4"/>
  <c r="I8" i="4"/>
  <c r="H8" i="4"/>
  <c r="Q7" i="4"/>
  <c r="P7" i="4"/>
  <c r="I7" i="4"/>
  <c r="H7" i="4"/>
  <c r="Q6" i="4"/>
  <c r="P6" i="4"/>
  <c r="I6" i="4"/>
  <c r="H6" i="4"/>
  <c r="Q5" i="4"/>
  <c r="P5" i="4"/>
  <c r="I5" i="4"/>
  <c r="H5" i="4"/>
  <c r="Q4" i="4"/>
  <c r="Q34" i="4" s="1"/>
  <c r="P4" i="4"/>
  <c r="P34" i="4" s="1"/>
  <c r="I4" i="4"/>
  <c r="I34" i="4" s="1"/>
  <c r="H4" i="4"/>
  <c r="H34" i="4" s="1"/>
  <c r="D44" i="4" l="1"/>
  <c r="I36" i="4"/>
  <c r="D43" i="4"/>
  <c r="D40" i="4"/>
  <c r="L40" i="4"/>
  <c r="L39" i="4"/>
  <c r="L44" i="4"/>
  <c r="Q36" i="4"/>
  <c r="L43" i="4"/>
  <c r="D39" i="4"/>
  <c r="U31" i="2"/>
  <c r="R31" i="2"/>
  <c r="U30" i="2"/>
  <c r="R30" i="2"/>
  <c r="U29" i="2"/>
  <c r="R29" i="2"/>
  <c r="U28" i="2"/>
  <c r="R28" i="2"/>
  <c r="U27" i="2"/>
  <c r="R27" i="2"/>
  <c r="U26" i="2"/>
  <c r="R26" i="2"/>
  <c r="U25" i="2"/>
  <c r="R25" i="2"/>
  <c r="U24" i="2"/>
  <c r="R24" i="2"/>
  <c r="U23" i="2"/>
  <c r="R23" i="2"/>
  <c r="U22" i="2"/>
  <c r="R22" i="2"/>
  <c r="U21" i="2"/>
  <c r="R21" i="2"/>
  <c r="U20" i="2"/>
  <c r="R20" i="2"/>
  <c r="U19" i="2"/>
  <c r="R19" i="2"/>
  <c r="U18" i="2"/>
  <c r="R18" i="2"/>
  <c r="U17" i="2"/>
  <c r="R17" i="2"/>
  <c r="U16" i="2"/>
  <c r="R16" i="2"/>
  <c r="U15" i="2"/>
  <c r="R15" i="2"/>
  <c r="U14" i="2"/>
  <c r="R14" i="2"/>
  <c r="U13" i="2"/>
  <c r="R13" i="2"/>
  <c r="U12" i="2"/>
  <c r="R12" i="2"/>
  <c r="U11" i="2"/>
  <c r="R11" i="2"/>
  <c r="U10" i="2"/>
  <c r="R10" i="2"/>
  <c r="U9" i="2"/>
  <c r="R9" i="2"/>
  <c r="U8" i="2"/>
  <c r="R8" i="2"/>
  <c r="U7" i="2"/>
  <c r="R7" i="2"/>
  <c r="U6" i="2"/>
  <c r="R6" i="2"/>
  <c r="U5" i="2"/>
  <c r="R5" i="2"/>
  <c r="U4" i="2"/>
  <c r="R4" i="2"/>
  <c r="U3" i="2"/>
  <c r="R3" i="2"/>
  <c r="U2" i="2"/>
  <c r="R2" i="2"/>
  <c r="F3" i="2"/>
  <c r="I3" i="2"/>
  <c r="F4" i="2"/>
  <c r="I4" i="2"/>
  <c r="F5" i="2"/>
  <c r="I5" i="2"/>
  <c r="F6" i="2"/>
  <c r="I6" i="2"/>
  <c r="F7" i="2"/>
  <c r="I7" i="2"/>
  <c r="F8" i="2"/>
  <c r="I8" i="2"/>
  <c r="F9" i="2"/>
  <c r="I9" i="2"/>
  <c r="F10" i="2"/>
  <c r="I10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4" i="2"/>
  <c r="I24" i="2"/>
  <c r="F25" i="2"/>
  <c r="I25" i="2"/>
  <c r="F26" i="2"/>
  <c r="I26" i="2"/>
  <c r="F27" i="2"/>
  <c r="I27" i="2"/>
  <c r="F28" i="2"/>
  <c r="I28" i="2"/>
  <c r="F29" i="2"/>
  <c r="I29" i="2"/>
  <c r="F30" i="2"/>
  <c r="I30" i="2"/>
  <c r="F31" i="2"/>
  <c r="I31" i="2"/>
  <c r="I2" i="2"/>
  <c r="F2" i="2"/>
  <c r="F32" i="2" l="1"/>
  <c r="R32" i="2"/>
  <c r="U32" i="2"/>
  <c r="K71" i="2" s="1"/>
  <c r="I32" i="2"/>
  <c r="B71" i="2" s="1"/>
  <c r="N32" i="2"/>
  <c r="N33" i="2"/>
  <c r="B33" i="2"/>
  <c r="D96" i="2" s="1"/>
  <c r="B32" i="2"/>
  <c r="K70" i="2" l="1"/>
  <c r="B89" i="2"/>
  <c r="B90" i="2"/>
  <c r="K89" i="2"/>
  <c r="K90" i="2"/>
  <c r="U34" i="2"/>
  <c r="H96" i="2" s="1"/>
  <c r="D98" i="2"/>
  <c r="D97" i="2"/>
  <c r="B70" i="2"/>
  <c r="I34" i="2"/>
  <c r="F96" i="2" s="1"/>
  <c r="F98" i="2" s="1"/>
  <c r="I26" i="1"/>
  <c r="G26" i="1"/>
  <c r="A28" i="1"/>
  <c r="A27" i="1"/>
  <c r="A26" i="1"/>
  <c r="A25" i="1"/>
  <c r="A24" i="1"/>
  <c r="G22" i="1"/>
  <c r="G16" i="1"/>
  <c r="H98" i="2" l="1"/>
  <c r="H97" i="2"/>
  <c r="F97" i="2"/>
  <c r="G2" i="1"/>
  <c r="G9" i="1"/>
  <c r="G3" i="1"/>
  <c r="H3" i="1" s="1"/>
  <c r="G4" i="1"/>
  <c r="H4" i="1" s="1"/>
  <c r="G5" i="1"/>
  <c r="H5" i="1" s="1"/>
  <c r="G6" i="1"/>
  <c r="H6" i="1" s="1"/>
  <c r="F9" i="1"/>
  <c r="F3" i="1"/>
  <c r="F4" i="1"/>
  <c r="F5" i="1"/>
  <c r="F6" i="1"/>
  <c r="F2" i="1"/>
  <c r="B19" i="1" l="1"/>
  <c r="C19" i="1"/>
  <c r="D19" i="1"/>
  <c r="E19" i="1"/>
  <c r="A19" i="1"/>
  <c r="D13" i="1"/>
  <c r="C14" i="1"/>
  <c r="B15" i="1"/>
  <c r="A16" i="1"/>
  <c r="E16" i="1"/>
  <c r="E12" i="1"/>
  <c r="A13" i="1"/>
  <c r="E13" i="1"/>
  <c r="D14" i="1"/>
  <c r="C15" i="1"/>
  <c r="B16" i="1"/>
  <c r="B12" i="1"/>
  <c r="A12" i="1"/>
  <c r="B13" i="1"/>
  <c r="A14" i="1"/>
  <c r="E14" i="1"/>
  <c r="D15" i="1"/>
  <c r="C16" i="1"/>
  <c r="C12" i="1"/>
  <c r="C13" i="1"/>
  <c r="B14" i="1"/>
  <c r="A15" i="1"/>
  <c r="E15" i="1"/>
  <c r="D16" i="1"/>
  <c r="D12" i="1"/>
  <c r="B18" i="1"/>
  <c r="A18" i="1"/>
  <c r="C18" i="1"/>
  <c r="D18" i="1"/>
  <c r="E18" i="1"/>
  <c r="B22" i="1"/>
  <c r="A22" i="1"/>
  <c r="C22" i="1"/>
  <c r="D22" i="1"/>
  <c r="E22" i="1"/>
  <c r="B21" i="1"/>
  <c r="C21" i="1"/>
  <c r="A21" i="1"/>
  <c r="D21" i="1"/>
  <c r="E21" i="1"/>
  <c r="B20" i="1"/>
  <c r="C20" i="1"/>
  <c r="D20" i="1"/>
  <c r="A20" i="1"/>
  <c r="E20" i="1"/>
  <c r="G7" i="1"/>
  <c r="H2" i="1"/>
  <c r="H7" i="1" s="1"/>
</calcChain>
</file>

<file path=xl/sharedStrings.xml><?xml version="1.0" encoding="utf-8"?>
<sst xmlns="http://schemas.openxmlformats.org/spreadsheetml/2006/main" count="121" uniqueCount="52">
  <si>
    <t>平均</t>
    <rPh sb="0" eb="2">
      <t>ヘイキン</t>
    </rPh>
    <phoneticPr fontId="1"/>
  </si>
  <si>
    <t>σ</t>
    <phoneticPr fontId="1"/>
  </si>
  <si>
    <t>Day</t>
  </si>
  <si>
    <t>X1</t>
  </si>
  <si>
    <t>X2</t>
  </si>
  <si>
    <t>X3</t>
  </si>
  <si>
    <t>X4</t>
  </si>
  <si>
    <t xml:space="preserve"> </t>
  </si>
  <si>
    <t>R</t>
    <phoneticPr fontId="1"/>
  </si>
  <si>
    <t>出典　ttp://www.ct-yankee.com/spc/factors.xls</t>
    <rPh sb="0" eb="2">
      <t>シュッテン</t>
    </rPh>
    <phoneticPr fontId="4"/>
  </si>
  <si>
    <t>Control chart factors</t>
  </si>
  <si>
    <t>n</t>
  </si>
  <si>
    <t>A</t>
  </si>
  <si>
    <t>A2</t>
  </si>
  <si>
    <t>A3</t>
  </si>
  <si>
    <t>c4</t>
  </si>
  <si>
    <t>B3</t>
  </si>
  <si>
    <t>B4</t>
  </si>
  <si>
    <t>B5</t>
  </si>
  <si>
    <t>B6</t>
  </si>
  <si>
    <t>d2</t>
  </si>
  <si>
    <t>1/d2</t>
  </si>
  <si>
    <t>d3</t>
  </si>
  <si>
    <t>D1</t>
  </si>
  <si>
    <t>D2</t>
  </si>
  <si>
    <t>D3</t>
  </si>
  <si>
    <t>D4</t>
  </si>
  <si>
    <t>UCL</t>
    <phoneticPr fontId="1"/>
  </si>
  <si>
    <t>LCL</t>
    <phoneticPr fontId="1"/>
  </si>
  <si>
    <t>s</t>
    <phoneticPr fontId="1"/>
  </si>
  <si>
    <t>LCL</t>
    <phoneticPr fontId="1"/>
  </si>
  <si>
    <t>UCL</t>
    <phoneticPr fontId="1"/>
  </si>
  <si>
    <t>データ区間</t>
  </si>
  <si>
    <t>次の級</t>
  </si>
  <si>
    <t>頻度</t>
  </si>
  <si>
    <t>ｘ</t>
    <phoneticPr fontId="1"/>
  </si>
  <si>
    <t>ｘ</t>
    <phoneticPr fontId="1"/>
  </si>
  <si>
    <t>A2</t>
    <phoneticPr fontId="1"/>
  </si>
  <si>
    <t>D4</t>
    <phoneticPr fontId="1"/>
  </si>
  <si>
    <t>D3</t>
    <phoneticPr fontId="1"/>
  </si>
  <si>
    <r>
      <t>ｄ</t>
    </r>
    <r>
      <rPr>
        <b/>
        <vertAlign val="subscript"/>
        <sz val="11"/>
        <color theme="1"/>
        <rFont val="ＭＳ ゴシック"/>
        <family val="3"/>
        <charset val="128"/>
      </rPr>
      <t>２</t>
    </r>
    <phoneticPr fontId="1"/>
  </si>
  <si>
    <t>工程１</t>
    <rPh sb="0" eb="2">
      <t>コウテイ</t>
    </rPh>
    <phoneticPr fontId="1"/>
  </si>
  <si>
    <t>ｓ</t>
    <phoneticPr fontId="1"/>
  </si>
  <si>
    <t>Ppu</t>
    <phoneticPr fontId="1"/>
  </si>
  <si>
    <t>Ppl</t>
    <phoneticPr fontId="1"/>
  </si>
  <si>
    <t>σ</t>
    <phoneticPr fontId="1"/>
  </si>
  <si>
    <t>Cpu</t>
    <phoneticPr fontId="1"/>
  </si>
  <si>
    <t>Cpl</t>
    <phoneticPr fontId="1"/>
  </si>
  <si>
    <t>UL</t>
    <phoneticPr fontId="1"/>
  </si>
  <si>
    <t>LL</t>
    <phoneticPr fontId="1"/>
  </si>
  <si>
    <t>工程2</t>
    <rPh sb="0" eb="2">
      <t>コウテイ</t>
    </rPh>
    <phoneticPr fontId="1"/>
  </si>
  <si>
    <t>工程１、２共通</t>
    <rPh sb="0" eb="2">
      <t>コウテイ</t>
    </rPh>
    <rPh sb="5" eb="7">
      <t>キョウツウ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</si>
</sst>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_ "/>
    <numFmt numFmtId="178" formatCode="0.0"/>
    <numFmt numFmtId="179" formatCode="0.0000"/>
    <numFmt numFmtId="180" formatCode="0.000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bscript"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2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2" fontId="0" fillId="0" borderId="0" xfId="0" applyNumberFormat="1" applyFill="1">
      <alignment vertical="center"/>
    </xf>
    <xf numFmtId="176" fontId="2" fillId="2" borderId="0" xfId="0" applyNumberFormat="1" applyFont="1" applyFill="1">
      <alignment vertical="center"/>
    </xf>
    <xf numFmtId="178" fontId="0" fillId="0" borderId="0" xfId="0" applyNumberFormat="1">
      <alignment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>
      <alignment vertical="center"/>
    </xf>
    <xf numFmtId="0" fontId="3" fillId="0" borderId="0" xfId="1"/>
    <xf numFmtId="180" fontId="3" fillId="0" borderId="0" xfId="1" applyNumberFormat="1" applyAlignment="1">
      <alignment horizontal="right"/>
    </xf>
    <xf numFmtId="1" fontId="3" fillId="0" borderId="0" xfId="1" applyNumberFormat="1"/>
    <xf numFmtId="180" fontId="3" fillId="0" borderId="0" xfId="1" applyNumberFormat="1"/>
    <xf numFmtId="179" fontId="3" fillId="0" borderId="0" xfId="1" applyNumberFormat="1"/>
    <xf numFmtId="1" fontId="3" fillId="0" borderId="1" xfId="1" applyNumberFormat="1" applyBorder="1"/>
    <xf numFmtId="180" fontId="3" fillId="0" borderId="1" xfId="1" applyNumberFormat="1" applyBorder="1"/>
    <xf numFmtId="179" fontId="3" fillId="0" borderId="1" xfId="1" applyNumberFormat="1" applyBorder="1"/>
    <xf numFmtId="0" fontId="0" fillId="0" borderId="0" xfId="0" applyAlignment="1">
      <alignment horizontal="right" vertical="center"/>
    </xf>
    <xf numFmtId="180" fontId="3" fillId="3" borderId="0" xfId="1" applyNumberFormat="1" applyFill="1"/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178" fontId="6" fillId="0" borderId="4" xfId="0" applyNumberFormat="1" applyFont="1" applyBorder="1">
      <alignment vertical="center"/>
    </xf>
    <xf numFmtId="0" fontId="6" fillId="0" borderId="5" xfId="0" applyFont="1" applyBorder="1">
      <alignment vertical="center"/>
    </xf>
    <xf numFmtId="178" fontId="6" fillId="0" borderId="5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0" fillId="4" borderId="0" xfId="0" applyFill="1">
      <alignment vertical="center"/>
    </xf>
    <xf numFmtId="0" fontId="6" fillId="4" borderId="0" xfId="0" applyFont="1" applyFill="1">
      <alignment vertical="center"/>
    </xf>
    <xf numFmtId="0" fontId="6" fillId="4" borderId="10" xfId="0" applyFont="1" applyFill="1" applyBorder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178" fontId="0" fillId="4" borderId="0" xfId="0" applyNumberForma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工程１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217629046369208E-2"/>
          <c:y val="0.12129629629629629"/>
          <c:w val="0.88172681539807529"/>
          <c:h val="0.760339020122484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'CPK,PPk'!$B$1</c:f>
              <c:strCache>
                <c:ptCount val="1"/>
                <c:pt idx="0">
                  <c:v>X1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'CPK,PPk'!$B$2:$B$31</c:f>
              <c:numCache>
                <c:formatCode>General</c:formatCode>
                <c:ptCount val="30"/>
                <c:pt idx="0">
                  <c:v>90.2</c:v>
                </c:pt>
                <c:pt idx="1">
                  <c:v>105.6</c:v>
                </c:pt>
                <c:pt idx="2">
                  <c:v>104</c:v>
                </c:pt>
                <c:pt idx="3">
                  <c:v>112.4</c:v>
                </c:pt>
                <c:pt idx="4">
                  <c:v>96.6</c:v>
                </c:pt>
                <c:pt idx="5">
                  <c:v>91.7</c:v>
                </c:pt>
                <c:pt idx="6">
                  <c:v>112</c:v>
                </c:pt>
                <c:pt idx="7">
                  <c:v>91.8</c:v>
                </c:pt>
                <c:pt idx="8">
                  <c:v>94.9</c:v>
                </c:pt>
                <c:pt idx="9">
                  <c:v>101.1</c:v>
                </c:pt>
                <c:pt idx="10">
                  <c:v>100.6</c:v>
                </c:pt>
                <c:pt idx="11">
                  <c:v>80.5</c:v>
                </c:pt>
                <c:pt idx="12">
                  <c:v>89.2</c:v>
                </c:pt>
                <c:pt idx="13">
                  <c:v>96.7</c:v>
                </c:pt>
                <c:pt idx="14">
                  <c:v>74.2</c:v>
                </c:pt>
                <c:pt idx="15">
                  <c:v>100.8</c:v>
                </c:pt>
                <c:pt idx="16">
                  <c:v>96.7</c:v>
                </c:pt>
                <c:pt idx="17">
                  <c:v>105.1</c:v>
                </c:pt>
                <c:pt idx="18">
                  <c:v>104.5</c:v>
                </c:pt>
                <c:pt idx="19">
                  <c:v>110.1</c:v>
                </c:pt>
                <c:pt idx="20">
                  <c:v>116.9</c:v>
                </c:pt>
                <c:pt idx="21">
                  <c:v>78.900000000000006</c:v>
                </c:pt>
                <c:pt idx="22">
                  <c:v>112.2</c:v>
                </c:pt>
                <c:pt idx="23">
                  <c:v>88.8</c:v>
                </c:pt>
                <c:pt idx="24">
                  <c:v>98.6</c:v>
                </c:pt>
                <c:pt idx="25">
                  <c:v>99.1</c:v>
                </c:pt>
                <c:pt idx="26">
                  <c:v>90.5</c:v>
                </c:pt>
                <c:pt idx="27">
                  <c:v>106.7</c:v>
                </c:pt>
                <c:pt idx="28">
                  <c:v>87.4</c:v>
                </c:pt>
                <c:pt idx="29">
                  <c:v>112.7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F7-4539-824D-95C268D6D745}"/>
            </c:ext>
          </c:extLst>
        </c:ser>
        <c:ser>
          <c:idx val="1"/>
          <c:order val="1"/>
          <c:tx>
            <c:strRef>
              <c:f>'CPK,PPk'!$C$1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'CPK,PPk'!$C$2:$C$31</c:f>
              <c:numCache>
                <c:formatCode>General</c:formatCode>
                <c:ptCount val="30"/>
                <c:pt idx="0">
                  <c:v>113.8</c:v>
                </c:pt>
                <c:pt idx="1">
                  <c:v>98.8</c:v>
                </c:pt>
                <c:pt idx="2">
                  <c:v>84.5</c:v>
                </c:pt>
                <c:pt idx="3">
                  <c:v>86.2</c:v>
                </c:pt>
                <c:pt idx="4">
                  <c:v>99.9</c:v>
                </c:pt>
                <c:pt idx="5">
                  <c:v>101.3</c:v>
                </c:pt>
                <c:pt idx="6">
                  <c:v>97.9</c:v>
                </c:pt>
                <c:pt idx="7">
                  <c:v>98</c:v>
                </c:pt>
                <c:pt idx="8">
                  <c:v>87.1</c:v>
                </c:pt>
                <c:pt idx="9">
                  <c:v>104</c:v>
                </c:pt>
                <c:pt idx="10">
                  <c:v>83.3</c:v>
                </c:pt>
                <c:pt idx="11">
                  <c:v>95</c:v>
                </c:pt>
                <c:pt idx="12">
                  <c:v>93.9</c:v>
                </c:pt>
                <c:pt idx="13">
                  <c:v>96.8</c:v>
                </c:pt>
                <c:pt idx="14">
                  <c:v>104.3</c:v>
                </c:pt>
                <c:pt idx="15">
                  <c:v>106</c:v>
                </c:pt>
                <c:pt idx="16">
                  <c:v>101.3</c:v>
                </c:pt>
                <c:pt idx="17">
                  <c:v>92</c:v>
                </c:pt>
                <c:pt idx="18">
                  <c:v>94.5</c:v>
                </c:pt>
                <c:pt idx="19">
                  <c:v>110.7</c:v>
                </c:pt>
                <c:pt idx="20">
                  <c:v>86.3</c:v>
                </c:pt>
                <c:pt idx="21">
                  <c:v>91.4</c:v>
                </c:pt>
                <c:pt idx="22">
                  <c:v>110.5</c:v>
                </c:pt>
                <c:pt idx="23">
                  <c:v>105.9</c:v>
                </c:pt>
                <c:pt idx="24">
                  <c:v>93.5</c:v>
                </c:pt>
                <c:pt idx="25">
                  <c:v>99.6</c:v>
                </c:pt>
                <c:pt idx="26">
                  <c:v>110</c:v>
                </c:pt>
                <c:pt idx="27">
                  <c:v>107.9</c:v>
                </c:pt>
                <c:pt idx="28">
                  <c:v>95</c:v>
                </c:pt>
                <c:pt idx="29">
                  <c:v>78.400000000000006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F7-4539-824D-95C268D6D745}"/>
            </c:ext>
          </c:extLst>
        </c:ser>
        <c:ser>
          <c:idx val="2"/>
          <c:order val="2"/>
          <c:tx>
            <c:strRef>
              <c:f>'CPK,PPk'!$D$1</c:f>
              <c:strCache>
                <c:ptCount val="1"/>
                <c:pt idx="0">
                  <c:v>X3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'CPK,PPk'!$D$2:$D$31</c:f>
              <c:numCache>
                <c:formatCode>General</c:formatCode>
                <c:ptCount val="30"/>
                <c:pt idx="0">
                  <c:v>111.8</c:v>
                </c:pt>
                <c:pt idx="1">
                  <c:v>109.3</c:v>
                </c:pt>
                <c:pt idx="2">
                  <c:v>98.9</c:v>
                </c:pt>
                <c:pt idx="3">
                  <c:v>85.5</c:v>
                </c:pt>
                <c:pt idx="4">
                  <c:v>112.9</c:v>
                </c:pt>
                <c:pt idx="5">
                  <c:v>107.1</c:v>
                </c:pt>
                <c:pt idx="6">
                  <c:v>109</c:v>
                </c:pt>
                <c:pt idx="7">
                  <c:v>98.1</c:v>
                </c:pt>
                <c:pt idx="8">
                  <c:v>104.3</c:v>
                </c:pt>
                <c:pt idx="9">
                  <c:v>101.1</c:v>
                </c:pt>
                <c:pt idx="10">
                  <c:v>96.6</c:v>
                </c:pt>
                <c:pt idx="11">
                  <c:v>98.3</c:v>
                </c:pt>
                <c:pt idx="12">
                  <c:v>98.5</c:v>
                </c:pt>
                <c:pt idx="13">
                  <c:v>106.2</c:v>
                </c:pt>
                <c:pt idx="14">
                  <c:v>111.2</c:v>
                </c:pt>
                <c:pt idx="15">
                  <c:v>101.5</c:v>
                </c:pt>
                <c:pt idx="16">
                  <c:v>100.4</c:v>
                </c:pt>
                <c:pt idx="17">
                  <c:v>92.5</c:v>
                </c:pt>
                <c:pt idx="18">
                  <c:v>91.3</c:v>
                </c:pt>
                <c:pt idx="19">
                  <c:v>104</c:v>
                </c:pt>
                <c:pt idx="20">
                  <c:v>96.4</c:v>
                </c:pt>
                <c:pt idx="21">
                  <c:v>96.5</c:v>
                </c:pt>
                <c:pt idx="22">
                  <c:v>98.3</c:v>
                </c:pt>
                <c:pt idx="23">
                  <c:v>86.3</c:v>
                </c:pt>
                <c:pt idx="24">
                  <c:v>106.2</c:v>
                </c:pt>
                <c:pt idx="25">
                  <c:v>83.6</c:v>
                </c:pt>
                <c:pt idx="26">
                  <c:v>82.6</c:v>
                </c:pt>
                <c:pt idx="27">
                  <c:v>109.9</c:v>
                </c:pt>
                <c:pt idx="28">
                  <c:v>108.5</c:v>
                </c:pt>
                <c:pt idx="29">
                  <c:v>112.8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F7-4539-824D-95C268D6D745}"/>
            </c:ext>
          </c:extLst>
        </c:ser>
        <c:ser>
          <c:idx val="3"/>
          <c:order val="3"/>
          <c:tx>
            <c:strRef>
              <c:f>'CPK,PPk'!$E$1</c:f>
              <c:strCache>
                <c:ptCount val="1"/>
                <c:pt idx="0">
                  <c:v>X4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'CPK,PPk'!$E$2:$E$31</c:f>
              <c:numCache>
                <c:formatCode>General</c:formatCode>
                <c:ptCount val="30"/>
                <c:pt idx="0">
                  <c:v>104.4</c:v>
                </c:pt>
                <c:pt idx="1">
                  <c:v>113.5</c:v>
                </c:pt>
                <c:pt idx="2">
                  <c:v>97</c:v>
                </c:pt>
                <c:pt idx="3">
                  <c:v>106.5</c:v>
                </c:pt>
                <c:pt idx="4">
                  <c:v>96.8</c:v>
                </c:pt>
                <c:pt idx="5">
                  <c:v>101.2</c:v>
                </c:pt>
                <c:pt idx="6">
                  <c:v>95.2</c:v>
                </c:pt>
                <c:pt idx="7">
                  <c:v>79.2</c:v>
                </c:pt>
                <c:pt idx="8">
                  <c:v>112.7</c:v>
                </c:pt>
                <c:pt idx="9">
                  <c:v>102.7</c:v>
                </c:pt>
                <c:pt idx="10">
                  <c:v>88.5</c:v>
                </c:pt>
                <c:pt idx="11">
                  <c:v>113.6</c:v>
                </c:pt>
                <c:pt idx="12">
                  <c:v>106.7</c:v>
                </c:pt>
                <c:pt idx="13">
                  <c:v>90</c:v>
                </c:pt>
                <c:pt idx="14">
                  <c:v>108.7</c:v>
                </c:pt>
                <c:pt idx="15">
                  <c:v>108.8</c:v>
                </c:pt>
                <c:pt idx="16">
                  <c:v>95.1</c:v>
                </c:pt>
                <c:pt idx="17">
                  <c:v>95</c:v>
                </c:pt>
                <c:pt idx="18">
                  <c:v>82.7</c:v>
                </c:pt>
                <c:pt idx="19">
                  <c:v>115.6</c:v>
                </c:pt>
                <c:pt idx="20">
                  <c:v>99.3</c:v>
                </c:pt>
                <c:pt idx="21">
                  <c:v>109.2</c:v>
                </c:pt>
                <c:pt idx="22">
                  <c:v>109.2</c:v>
                </c:pt>
                <c:pt idx="23">
                  <c:v>76</c:v>
                </c:pt>
                <c:pt idx="24">
                  <c:v>92.8</c:v>
                </c:pt>
                <c:pt idx="25">
                  <c:v>106.5</c:v>
                </c:pt>
                <c:pt idx="26">
                  <c:v>86</c:v>
                </c:pt>
                <c:pt idx="27">
                  <c:v>108.8</c:v>
                </c:pt>
                <c:pt idx="28">
                  <c:v>96.7</c:v>
                </c:pt>
                <c:pt idx="29">
                  <c:v>81.099999999999994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F7-4539-824D-95C268D6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520672"/>
        <c:axId val="421523296"/>
      </c:scatterChart>
      <c:valAx>
        <c:axId val="42152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1523296"/>
        <c:crosses val="autoZero"/>
        <c:crossBetween val="midCat"/>
      </c:valAx>
      <c:valAx>
        <c:axId val="421523296"/>
        <c:scaling>
          <c:orientation val="minMax"/>
          <c:max val="145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1520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013342082239717"/>
          <c:y val="0.14872630504520268"/>
          <c:w val="0.443066491688538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工程２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217629046369208E-2"/>
          <c:y val="0.13518518518518521"/>
          <c:w val="0.88172681539807529"/>
          <c:h val="0.755709390492855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'CPK,PPk'!$N$1</c:f>
              <c:strCache>
                <c:ptCount val="1"/>
                <c:pt idx="0">
                  <c:v>X1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'CPK,PPk'!$M$2:$M$31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'CPK,PPk'!$N$2:$N$31</c:f>
              <c:numCache>
                <c:formatCode>General</c:formatCode>
                <c:ptCount val="30"/>
                <c:pt idx="0">
                  <c:v>105.6</c:v>
                </c:pt>
                <c:pt idx="1">
                  <c:v>112.4</c:v>
                </c:pt>
                <c:pt idx="2">
                  <c:v>104.3</c:v>
                </c:pt>
                <c:pt idx="3">
                  <c:v>104.3</c:v>
                </c:pt>
                <c:pt idx="4">
                  <c:v>101.3</c:v>
                </c:pt>
                <c:pt idx="5">
                  <c:v>105.1</c:v>
                </c:pt>
                <c:pt idx="6">
                  <c:v>104.5</c:v>
                </c:pt>
                <c:pt idx="7">
                  <c:v>108.5</c:v>
                </c:pt>
                <c:pt idx="8">
                  <c:v>106.5</c:v>
                </c:pt>
                <c:pt idx="9">
                  <c:v>86.2</c:v>
                </c:pt>
                <c:pt idx="10">
                  <c:v>97.9</c:v>
                </c:pt>
                <c:pt idx="11">
                  <c:v>83.3</c:v>
                </c:pt>
                <c:pt idx="12">
                  <c:v>95</c:v>
                </c:pt>
                <c:pt idx="13">
                  <c:v>89.2</c:v>
                </c:pt>
                <c:pt idx="14">
                  <c:v>96.7</c:v>
                </c:pt>
                <c:pt idx="15">
                  <c:v>92</c:v>
                </c:pt>
                <c:pt idx="16">
                  <c:v>90.5</c:v>
                </c:pt>
                <c:pt idx="17">
                  <c:v>101.1</c:v>
                </c:pt>
                <c:pt idx="18">
                  <c:v>100.8</c:v>
                </c:pt>
                <c:pt idx="19">
                  <c:v>110.1</c:v>
                </c:pt>
                <c:pt idx="20">
                  <c:v>112.2</c:v>
                </c:pt>
                <c:pt idx="21">
                  <c:v>94.5</c:v>
                </c:pt>
                <c:pt idx="22">
                  <c:v>86.3</c:v>
                </c:pt>
                <c:pt idx="23">
                  <c:v>88.8</c:v>
                </c:pt>
                <c:pt idx="24">
                  <c:v>113.8</c:v>
                </c:pt>
                <c:pt idx="25">
                  <c:v>98.6</c:v>
                </c:pt>
                <c:pt idx="26">
                  <c:v>99.1</c:v>
                </c:pt>
                <c:pt idx="27">
                  <c:v>78.400000000000006</c:v>
                </c:pt>
                <c:pt idx="28">
                  <c:v>78.900000000000006</c:v>
                </c:pt>
                <c:pt idx="29">
                  <c:v>91.8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20-4BA3-ACC4-0D7AE1B7843C}"/>
            </c:ext>
          </c:extLst>
        </c:ser>
        <c:ser>
          <c:idx val="1"/>
          <c:order val="1"/>
          <c:tx>
            <c:strRef>
              <c:f>'CPK,PPk'!$O$1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'CPK,PPk'!$M$2:$M$31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'CPK,PPk'!$O$2:$O$31</c:f>
              <c:numCache>
                <c:formatCode>General</c:formatCode>
                <c:ptCount val="30"/>
                <c:pt idx="0">
                  <c:v>113.5</c:v>
                </c:pt>
                <c:pt idx="1">
                  <c:v>109.3</c:v>
                </c:pt>
                <c:pt idx="2">
                  <c:v>112.7</c:v>
                </c:pt>
                <c:pt idx="3">
                  <c:v>111.2</c:v>
                </c:pt>
                <c:pt idx="4">
                  <c:v>100.4</c:v>
                </c:pt>
                <c:pt idx="5">
                  <c:v>116.9</c:v>
                </c:pt>
                <c:pt idx="6">
                  <c:v>112.9</c:v>
                </c:pt>
                <c:pt idx="7">
                  <c:v>108.8</c:v>
                </c:pt>
                <c:pt idx="8">
                  <c:v>106.2</c:v>
                </c:pt>
                <c:pt idx="9">
                  <c:v>85.5</c:v>
                </c:pt>
                <c:pt idx="10">
                  <c:v>109</c:v>
                </c:pt>
                <c:pt idx="11">
                  <c:v>96.6</c:v>
                </c:pt>
                <c:pt idx="12">
                  <c:v>98.3</c:v>
                </c:pt>
                <c:pt idx="13">
                  <c:v>93.9</c:v>
                </c:pt>
                <c:pt idx="14">
                  <c:v>96.8</c:v>
                </c:pt>
                <c:pt idx="15">
                  <c:v>92.5</c:v>
                </c:pt>
                <c:pt idx="16">
                  <c:v>96.7</c:v>
                </c:pt>
                <c:pt idx="17">
                  <c:v>104</c:v>
                </c:pt>
                <c:pt idx="18">
                  <c:v>106</c:v>
                </c:pt>
                <c:pt idx="19">
                  <c:v>110.7</c:v>
                </c:pt>
                <c:pt idx="20">
                  <c:v>110.5</c:v>
                </c:pt>
                <c:pt idx="21">
                  <c:v>91.3</c:v>
                </c:pt>
                <c:pt idx="22">
                  <c:v>96.4</c:v>
                </c:pt>
                <c:pt idx="23">
                  <c:v>74.2</c:v>
                </c:pt>
                <c:pt idx="24">
                  <c:v>111.8</c:v>
                </c:pt>
                <c:pt idx="25">
                  <c:v>93.5</c:v>
                </c:pt>
                <c:pt idx="26">
                  <c:v>99.6</c:v>
                </c:pt>
                <c:pt idx="27">
                  <c:v>98.3</c:v>
                </c:pt>
                <c:pt idx="28">
                  <c:v>91.4</c:v>
                </c:pt>
                <c:pt idx="29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20-4BA3-ACC4-0D7AE1B7843C}"/>
            </c:ext>
          </c:extLst>
        </c:ser>
        <c:ser>
          <c:idx val="2"/>
          <c:order val="2"/>
          <c:tx>
            <c:strRef>
              <c:f>'CPK,PPk'!$P$1</c:f>
              <c:strCache>
                <c:ptCount val="1"/>
                <c:pt idx="0">
                  <c:v>X3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'CPK,PPk'!$M$2:$M$31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'CPK,PPk'!$P$2:$P$31</c:f>
              <c:numCache>
                <c:formatCode>General</c:formatCode>
                <c:ptCount val="30"/>
                <c:pt idx="0">
                  <c:v>107.1</c:v>
                </c:pt>
                <c:pt idx="1">
                  <c:v>104</c:v>
                </c:pt>
                <c:pt idx="2">
                  <c:v>112</c:v>
                </c:pt>
                <c:pt idx="3">
                  <c:v>108.7</c:v>
                </c:pt>
                <c:pt idx="4">
                  <c:v>95.1</c:v>
                </c:pt>
                <c:pt idx="5">
                  <c:v>109.2</c:v>
                </c:pt>
                <c:pt idx="6">
                  <c:v>105.9</c:v>
                </c:pt>
                <c:pt idx="7">
                  <c:v>106.7</c:v>
                </c:pt>
                <c:pt idx="8">
                  <c:v>106.2</c:v>
                </c:pt>
                <c:pt idx="9">
                  <c:v>106.5</c:v>
                </c:pt>
                <c:pt idx="10">
                  <c:v>95.2</c:v>
                </c:pt>
                <c:pt idx="11">
                  <c:v>88.5</c:v>
                </c:pt>
                <c:pt idx="12">
                  <c:v>94.9</c:v>
                </c:pt>
                <c:pt idx="13">
                  <c:v>98.5</c:v>
                </c:pt>
                <c:pt idx="14">
                  <c:v>87.1</c:v>
                </c:pt>
                <c:pt idx="15">
                  <c:v>95</c:v>
                </c:pt>
                <c:pt idx="16">
                  <c:v>82.6</c:v>
                </c:pt>
                <c:pt idx="17">
                  <c:v>101.1</c:v>
                </c:pt>
                <c:pt idx="18">
                  <c:v>101.5</c:v>
                </c:pt>
                <c:pt idx="19">
                  <c:v>104</c:v>
                </c:pt>
                <c:pt idx="20">
                  <c:v>112.8</c:v>
                </c:pt>
                <c:pt idx="21">
                  <c:v>82.7</c:v>
                </c:pt>
                <c:pt idx="22">
                  <c:v>99.3</c:v>
                </c:pt>
                <c:pt idx="23">
                  <c:v>86.3</c:v>
                </c:pt>
                <c:pt idx="24">
                  <c:v>104.4</c:v>
                </c:pt>
                <c:pt idx="25">
                  <c:v>95</c:v>
                </c:pt>
                <c:pt idx="26">
                  <c:v>83.6</c:v>
                </c:pt>
                <c:pt idx="27">
                  <c:v>81.099999999999994</c:v>
                </c:pt>
                <c:pt idx="28">
                  <c:v>96.5</c:v>
                </c:pt>
                <c:pt idx="29">
                  <c:v>98.1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20-4BA3-ACC4-0D7AE1B7843C}"/>
            </c:ext>
          </c:extLst>
        </c:ser>
        <c:ser>
          <c:idx val="3"/>
          <c:order val="3"/>
          <c:tx>
            <c:strRef>
              <c:f>'CPK,PPk'!$Q$1</c:f>
              <c:strCache>
                <c:ptCount val="1"/>
                <c:pt idx="0">
                  <c:v>X4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'CPK,PPk'!$M$2:$M$31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'CPK,PPk'!$Q$2:$Q$31</c:f>
              <c:numCache>
                <c:formatCode>General</c:formatCode>
                <c:ptCount val="30"/>
                <c:pt idx="0">
                  <c:v>101.2</c:v>
                </c:pt>
                <c:pt idx="1">
                  <c:v>101.3</c:v>
                </c:pt>
                <c:pt idx="2">
                  <c:v>100.6</c:v>
                </c:pt>
                <c:pt idx="3">
                  <c:v>113.6</c:v>
                </c:pt>
                <c:pt idx="4">
                  <c:v>106.7</c:v>
                </c:pt>
                <c:pt idx="5">
                  <c:v>110</c:v>
                </c:pt>
                <c:pt idx="6">
                  <c:v>109.9</c:v>
                </c:pt>
                <c:pt idx="7">
                  <c:v>107.9</c:v>
                </c:pt>
                <c:pt idx="8">
                  <c:v>98.8</c:v>
                </c:pt>
                <c:pt idx="9">
                  <c:v>84.5</c:v>
                </c:pt>
                <c:pt idx="10">
                  <c:v>98.9</c:v>
                </c:pt>
                <c:pt idx="11">
                  <c:v>97</c:v>
                </c:pt>
                <c:pt idx="12">
                  <c:v>99.9</c:v>
                </c:pt>
                <c:pt idx="13">
                  <c:v>96.8</c:v>
                </c:pt>
                <c:pt idx="14">
                  <c:v>90</c:v>
                </c:pt>
                <c:pt idx="15">
                  <c:v>96.6</c:v>
                </c:pt>
                <c:pt idx="16">
                  <c:v>86</c:v>
                </c:pt>
                <c:pt idx="17">
                  <c:v>102.7</c:v>
                </c:pt>
                <c:pt idx="18">
                  <c:v>108.8</c:v>
                </c:pt>
                <c:pt idx="19">
                  <c:v>115.6</c:v>
                </c:pt>
                <c:pt idx="20">
                  <c:v>109.2</c:v>
                </c:pt>
                <c:pt idx="21">
                  <c:v>91.7</c:v>
                </c:pt>
                <c:pt idx="22">
                  <c:v>80.5</c:v>
                </c:pt>
                <c:pt idx="23">
                  <c:v>76</c:v>
                </c:pt>
                <c:pt idx="24">
                  <c:v>112.7</c:v>
                </c:pt>
                <c:pt idx="25">
                  <c:v>92.8</c:v>
                </c:pt>
                <c:pt idx="26">
                  <c:v>96.7</c:v>
                </c:pt>
                <c:pt idx="27">
                  <c:v>87.4</c:v>
                </c:pt>
                <c:pt idx="28">
                  <c:v>90.2</c:v>
                </c:pt>
                <c:pt idx="29">
                  <c:v>79.2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20-4BA3-ACC4-0D7AE1B78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520672"/>
        <c:axId val="421523296"/>
      </c:scatterChart>
      <c:valAx>
        <c:axId val="42152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1523296"/>
        <c:crosses val="autoZero"/>
        <c:crossBetween val="midCat"/>
      </c:valAx>
      <c:valAx>
        <c:axId val="421523296"/>
        <c:scaling>
          <c:orientation val="minMax"/>
          <c:max val="145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421520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791119860017496"/>
          <c:y val="0.1533559346748323"/>
          <c:w val="0.443066491688538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400"/>
              <a:t>R</a:t>
            </a:r>
            <a:endParaRPr lang="ja-JP" alt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358705161854772E-2"/>
          <c:y val="0.10648148148148148"/>
          <c:w val="0.89019685039370078"/>
          <c:h val="0.73577136191309422"/>
        </c:manualLayout>
      </c:layout>
      <c:scatterChart>
        <c:scatterStyle val="lineMarker"/>
        <c:varyColors val="0"/>
        <c:ser>
          <c:idx val="1"/>
          <c:order val="0"/>
          <c:tx>
            <c:strRef>
              <c:f>'CPK,PPk'!$I$1</c:f>
              <c:strCache>
                <c:ptCount val="1"/>
                <c:pt idx="0">
                  <c:v>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'CPK,PPk'!$I$2:$I$31</c:f>
              <c:numCache>
                <c:formatCode>General</c:formatCode>
                <c:ptCount val="30"/>
                <c:pt idx="0">
                  <c:v>23.599999999999994</c:v>
                </c:pt>
                <c:pt idx="1">
                  <c:v>14.700000000000003</c:v>
                </c:pt>
                <c:pt idx="2">
                  <c:v>19.5</c:v>
                </c:pt>
                <c:pt idx="3">
                  <c:v>26.900000000000006</c:v>
                </c:pt>
                <c:pt idx="4">
                  <c:v>16.300000000000011</c:v>
                </c:pt>
                <c:pt idx="5">
                  <c:v>15.399999999999991</c:v>
                </c:pt>
                <c:pt idx="6">
                  <c:v>16.799999999999997</c:v>
                </c:pt>
                <c:pt idx="7">
                  <c:v>18.899999999999991</c:v>
                </c:pt>
                <c:pt idx="8">
                  <c:v>25.600000000000009</c:v>
                </c:pt>
                <c:pt idx="9">
                  <c:v>2.9000000000000057</c:v>
                </c:pt>
                <c:pt idx="10">
                  <c:v>17.299999999999997</c:v>
                </c:pt>
                <c:pt idx="11">
                  <c:v>33.099999999999994</c:v>
                </c:pt>
                <c:pt idx="12">
                  <c:v>17.5</c:v>
                </c:pt>
                <c:pt idx="13">
                  <c:v>16.200000000000003</c:v>
                </c:pt>
                <c:pt idx="14">
                  <c:v>37</c:v>
                </c:pt>
                <c:pt idx="15">
                  <c:v>8</c:v>
                </c:pt>
                <c:pt idx="16">
                  <c:v>6.2000000000000028</c:v>
                </c:pt>
                <c:pt idx="17">
                  <c:v>13.099999999999994</c:v>
                </c:pt>
                <c:pt idx="18">
                  <c:v>21.799999999999997</c:v>
                </c:pt>
                <c:pt idx="19">
                  <c:v>11.599999999999994</c:v>
                </c:pt>
                <c:pt idx="20">
                  <c:v>30.600000000000009</c:v>
                </c:pt>
                <c:pt idx="21">
                  <c:v>30.299999999999997</c:v>
                </c:pt>
                <c:pt idx="22">
                  <c:v>13.900000000000006</c:v>
                </c:pt>
                <c:pt idx="23">
                  <c:v>29.900000000000006</c:v>
                </c:pt>
                <c:pt idx="24">
                  <c:v>13.400000000000006</c:v>
                </c:pt>
                <c:pt idx="25">
                  <c:v>22.900000000000006</c:v>
                </c:pt>
                <c:pt idx="26">
                  <c:v>27.400000000000006</c:v>
                </c:pt>
                <c:pt idx="27">
                  <c:v>3.2000000000000028</c:v>
                </c:pt>
                <c:pt idx="28">
                  <c:v>21.099999999999994</c:v>
                </c:pt>
                <c:pt idx="29">
                  <c:v>34.399999999999991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F4-4F59-96E4-75E2456B0802}"/>
            </c:ext>
          </c:extLst>
        </c:ser>
        <c:ser>
          <c:idx val="0"/>
          <c:order val="1"/>
          <c:tx>
            <c:strRef>
              <c:f>'CPK,PPk'!$K$1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'CPK,PPk'!$K$2:$K$32</c:f>
              <c:numCache>
                <c:formatCode>General</c:formatCode>
                <c:ptCount val="31"/>
                <c:pt idx="0">
                  <c:v>44.8</c:v>
                </c:pt>
                <c:pt idx="1">
                  <c:v>44.8</c:v>
                </c:pt>
                <c:pt idx="2">
                  <c:v>44.8</c:v>
                </c:pt>
                <c:pt idx="3">
                  <c:v>44.8</c:v>
                </c:pt>
                <c:pt idx="4">
                  <c:v>44.8</c:v>
                </c:pt>
                <c:pt idx="5">
                  <c:v>44.8</c:v>
                </c:pt>
                <c:pt idx="6">
                  <c:v>44.8</c:v>
                </c:pt>
                <c:pt idx="7">
                  <c:v>44.8</c:v>
                </c:pt>
                <c:pt idx="8">
                  <c:v>44.8</c:v>
                </c:pt>
                <c:pt idx="9">
                  <c:v>44.8</c:v>
                </c:pt>
                <c:pt idx="10">
                  <c:v>44.8</c:v>
                </c:pt>
                <c:pt idx="11">
                  <c:v>44.8</c:v>
                </c:pt>
                <c:pt idx="12">
                  <c:v>44.8</c:v>
                </c:pt>
                <c:pt idx="13">
                  <c:v>44.8</c:v>
                </c:pt>
                <c:pt idx="14">
                  <c:v>44.8</c:v>
                </c:pt>
                <c:pt idx="15">
                  <c:v>44.8</c:v>
                </c:pt>
                <c:pt idx="16">
                  <c:v>44.8</c:v>
                </c:pt>
                <c:pt idx="17">
                  <c:v>44.8</c:v>
                </c:pt>
                <c:pt idx="18">
                  <c:v>44.8</c:v>
                </c:pt>
                <c:pt idx="19">
                  <c:v>44.8</c:v>
                </c:pt>
                <c:pt idx="20">
                  <c:v>44.8</c:v>
                </c:pt>
                <c:pt idx="21">
                  <c:v>44.8</c:v>
                </c:pt>
                <c:pt idx="22">
                  <c:v>44.8</c:v>
                </c:pt>
                <c:pt idx="23">
                  <c:v>44.8</c:v>
                </c:pt>
                <c:pt idx="24">
                  <c:v>44.8</c:v>
                </c:pt>
                <c:pt idx="25">
                  <c:v>44.8</c:v>
                </c:pt>
                <c:pt idx="26">
                  <c:v>44.8</c:v>
                </c:pt>
                <c:pt idx="27">
                  <c:v>44.8</c:v>
                </c:pt>
                <c:pt idx="28">
                  <c:v>44.8</c:v>
                </c:pt>
                <c:pt idx="29">
                  <c:v>44.8</c:v>
                </c:pt>
                <c:pt idx="30">
                  <c:v>44.8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E4-4F5B-B820-683B4F40B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51512"/>
        <c:axId val="353645280"/>
      </c:scatterChart>
      <c:valAx>
        <c:axId val="353651512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45280"/>
        <c:crosses val="autoZero"/>
        <c:crossBetween val="midCat"/>
      </c:valAx>
      <c:valAx>
        <c:axId val="3536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5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19816272965887E-2"/>
          <c:y val="0.14351851851851852"/>
          <c:w val="0.8585579615048119"/>
          <c:h val="0.73577136191309422"/>
        </c:manualLayout>
      </c:layout>
      <c:scatterChart>
        <c:scatterStyle val="lineMarker"/>
        <c:varyColors val="0"/>
        <c:ser>
          <c:idx val="1"/>
          <c:order val="0"/>
          <c:tx>
            <c:strRef>
              <c:f>'CPK,PPk'!$F$1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'CPK,PPk'!$F$2:$F$31</c:f>
              <c:numCache>
                <c:formatCode>0.0</c:formatCode>
                <c:ptCount val="30"/>
                <c:pt idx="0">
                  <c:v>105.05000000000001</c:v>
                </c:pt>
                <c:pt idx="1">
                  <c:v>106.8</c:v>
                </c:pt>
                <c:pt idx="2">
                  <c:v>96.1</c:v>
                </c:pt>
                <c:pt idx="3">
                  <c:v>97.65</c:v>
                </c:pt>
                <c:pt idx="4">
                  <c:v>101.55</c:v>
                </c:pt>
                <c:pt idx="5">
                  <c:v>100.325</c:v>
                </c:pt>
                <c:pt idx="6">
                  <c:v>103.52499999999999</c:v>
                </c:pt>
                <c:pt idx="7">
                  <c:v>91.774999999999991</c:v>
                </c:pt>
                <c:pt idx="8">
                  <c:v>99.75</c:v>
                </c:pt>
                <c:pt idx="9">
                  <c:v>102.22499999999999</c:v>
                </c:pt>
                <c:pt idx="10">
                  <c:v>92.25</c:v>
                </c:pt>
                <c:pt idx="11">
                  <c:v>96.85</c:v>
                </c:pt>
                <c:pt idx="12">
                  <c:v>97.075000000000003</c:v>
                </c:pt>
                <c:pt idx="13">
                  <c:v>97.424999999999997</c:v>
                </c:pt>
                <c:pt idx="14">
                  <c:v>99.6</c:v>
                </c:pt>
                <c:pt idx="15">
                  <c:v>104.27500000000001</c:v>
                </c:pt>
                <c:pt idx="16">
                  <c:v>98.375</c:v>
                </c:pt>
                <c:pt idx="17">
                  <c:v>96.15</c:v>
                </c:pt>
                <c:pt idx="18">
                  <c:v>93.25</c:v>
                </c:pt>
                <c:pt idx="19">
                  <c:v>110.1</c:v>
                </c:pt>
                <c:pt idx="20">
                  <c:v>99.725000000000009</c:v>
                </c:pt>
                <c:pt idx="21">
                  <c:v>94</c:v>
                </c:pt>
                <c:pt idx="22">
                  <c:v>107.55</c:v>
                </c:pt>
                <c:pt idx="23">
                  <c:v>89.25</c:v>
                </c:pt>
                <c:pt idx="24">
                  <c:v>97.775000000000006</c:v>
                </c:pt>
                <c:pt idx="25">
                  <c:v>97.199999999999989</c:v>
                </c:pt>
                <c:pt idx="26">
                  <c:v>92.275000000000006</c:v>
                </c:pt>
                <c:pt idx="27">
                  <c:v>108.325</c:v>
                </c:pt>
                <c:pt idx="28">
                  <c:v>96.899999999999991</c:v>
                </c:pt>
                <c:pt idx="29">
                  <c:v>96.25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3A-485B-A203-989A405C92AF}"/>
            </c:ext>
          </c:extLst>
        </c:ser>
        <c:ser>
          <c:idx val="0"/>
          <c:order val="1"/>
          <c:tx>
            <c:strRef>
              <c:f>'CPK,PPk'!$H$1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'CPK,PPk'!$H$2:$H$32</c:f>
              <c:numCache>
                <c:formatCode>0.0</c:formatCode>
                <c:ptCount val="31"/>
                <c:pt idx="0">
                  <c:v>113.3</c:v>
                </c:pt>
                <c:pt idx="1">
                  <c:v>113.3</c:v>
                </c:pt>
                <c:pt idx="2">
                  <c:v>113.3</c:v>
                </c:pt>
                <c:pt idx="3">
                  <c:v>113.3</c:v>
                </c:pt>
                <c:pt idx="4">
                  <c:v>113.3</c:v>
                </c:pt>
                <c:pt idx="5">
                  <c:v>113.3</c:v>
                </c:pt>
                <c:pt idx="6">
                  <c:v>113.3</c:v>
                </c:pt>
                <c:pt idx="7">
                  <c:v>113.3</c:v>
                </c:pt>
                <c:pt idx="8">
                  <c:v>113.3</c:v>
                </c:pt>
                <c:pt idx="9">
                  <c:v>113.3</c:v>
                </c:pt>
                <c:pt idx="10">
                  <c:v>113.3</c:v>
                </c:pt>
                <c:pt idx="11">
                  <c:v>113.3</c:v>
                </c:pt>
                <c:pt idx="12">
                  <c:v>113.3</c:v>
                </c:pt>
                <c:pt idx="13">
                  <c:v>113.3</c:v>
                </c:pt>
                <c:pt idx="14">
                  <c:v>113.3</c:v>
                </c:pt>
                <c:pt idx="15">
                  <c:v>113.3</c:v>
                </c:pt>
                <c:pt idx="16">
                  <c:v>113.3</c:v>
                </c:pt>
                <c:pt idx="17">
                  <c:v>113.3</c:v>
                </c:pt>
                <c:pt idx="18">
                  <c:v>113.3</c:v>
                </c:pt>
                <c:pt idx="19">
                  <c:v>113.3</c:v>
                </c:pt>
                <c:pt idx="20">
                  <c:v>113.3</c:v>
                </c:pt>
                <c:pt idx="21">
                  <c:v>113.3</c:v>
                </c:pt>
                <c:pt idx="22">
                  <c:v>113.3</c:v>
                </c:pt>
                <c:pt idx="23">
                  <c:v>113.3</c:v>
                </c:pt>
                <c:pt idx="24">
                  <c:v>113.3</c:v>
                </c:pt>
                <c:pt idx="25">
                  <c:v>113.3</c:v>
                </c:pt>
                <c:pt idx="26">
                  <c:v>113.3</c:v>
                </c:pt>
                <c:pt idx="27">
                  <c:v>113.3</c:v>
                </c:pt>
                <c:pt idx="28">
                  <c:v>113.3</c:v>
                </c:pt>
                <c:pt idx="29">
                  <c:v>113.3</c:v>
                </c:pt>
                <c:pt idx="30">
                  <c:v>113.3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F-4FB9-8E8F-FE95BE946059}"/>
            </c:ext>
          </c:extLst>
        </c:ser>
        <c:ser>
          <c:idx val="2"/>
          <c:order val="2"/>
          <c:tx>
            <c:strRef>
              <c:f>'CPK,PPk'!$G$1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'CPK,PPk'!$G$2:$G$32</c:f>
              <c:numCache>
                <c:formatCode>0.0</c:formatCode>
                <c:ptCount val="31"/>
                <c:pt idx="0">
                  <c:v>84.7</c:v>
                </c:pt>
                <c:pt idx="1">
                  <c:v>84.7</c:v>
                </c:pt>
                <c:pt idx="2">
                  <c:v>84.7</c:v>
                </c:pt>
                <c:pt idx="3">
                  <c:v>84.7</c:v>
                </c:pt>
                <c:pt idx="4">
                  <c:v>84.7</c:v>
                </c:pt>
                <c:pt idx="5">
                  <c:v>84.7</c:v>
                </c:pt>
                <c:pt idx="6">
                  <c:v>84.7</c:v>
                </c:pt>
                <c:pt idx="7">
                  <c:v>84.7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84.7</c:v>
                </c:pt>
                <c:pt idx="13">
                  <c:v>84.7</c:v>
                </c:pt>
                <c:pt idx="14">
                  <c:v>84.7</c:v>
                </c:pt>
                <c:pt idx="15">
                  <c:v>84.7</c:v>
                </c:pt>
                <c:pt idx="16">
                  <c:v>84.7</c:v>
                </c:pt>
                <c:pt idx="17">
                  <c:v>84.7</c:v>
                </c:pt>
                <c:pt idx="18">
                  <c:v>84.7</c:v>
                </c:pt>
                <c:pt idx="19">
                  <c:v>84.7</c:v>
                </c:pt>
                <c:pt idx="20">
                  <c:v>84.7</c:v>
                </c:pt>
                <c:pt idx="21">
                  <c:v>84.7</c:v>
                </c:pt>
                <c:pt idx="22">
                  <c:v>84.7</c:v>
                </c:pt>
                <c:pt idx="23">
                  <c:v>84.7</c:v>
                </c:pt>
                <c:pt idx="24">
                  <c:v>84.7</c:v>
                </c:pt>
                <c:pt idx="25">
                  <c:v>84.7</c:v>
                </c:pt>
                <c:pt idx="26">
                  <c:v>84.7</c:v>
                </c:pt>
                <c:pt idx="27">
                  <c:v>84.7</c:v>
                </c:pt>
                <c:pt idx="28">
                  <c:v>84.7</c:v>
                </c:pt>
                <c:pt idx="29">
                  <c:v>84.7</c:v>
                </c:pt>
                <c:pt idx="30">
                  <c:v>84.7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7F-4FB9-8E8F-FE95BE946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51512"/>
        <c:axId val="353645280"/>
      </c:scatterChart>
      <c:valAx>
        <c:axId val="353651512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45280"/>
        <c:crosses val="autoZero"/>
        <c:crossBetween val="midCat"/>
      </c:valAx>
      <c:valAx>
        <c:axId val="353645280"/>
        <c:scaling>
          <c:orientation val="minMax"/>
          <c:max val="145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51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81277777777777782"/>
          <c:y val="2.3726305045202681E-2"/>
          <c:w val="0.1872222222222222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400"/>
              <a:t>R</a:t>
            </a:r>
            <a:endParaRPr lang="ja-JP" alt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111111111111111"/>
          <c:w val="0.89019685039370078"/>
          <c:h val="0.76354913969087201"/>
        </c:manualLayout>
      </c:layout>
      <c:scatterChart>
        <c:scatterStyle val="lineMarker"/>
        <c:varyColors val="0"/>
        <c:ser>
          <c:idx val="1"/>
          <c:order val="0"/>
          <c:tx>
            <c:strRef>
              <c:f>'CPK,PPk'!$U$1</c:f>
              <c:strCache>
                <c:ptCount val="1"/>
                <c:pt idx="0">
                  <c:v>R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'CPK,PPk'!$U$2:$U$31</c:f>
              <c:numCache>
                <c:formatCode>General</c:formatCode>
                <c:ptCount val="30"/>
                <c:pt idx="0">
                  <c:v>12.299999999999997</c:v>
                </c:pt>
                <c:pt idx="1">
                  <c:v>11.100000000000009</c:v>
                </c:pt>
                <c:pt idx="2">
                  <c:v>12.100000000000009</c:v>
                </c:pt>
                <c:pt idx="3">
                  <c:v>9.2999999999999972</c:v>
                </c:pt>
                <c:pt idx="4">
                  <c:v>11.600000000000009</c:v>
                </c:pt>
                <c:pt idx="5">
                  <c:v>11.800000000000011</c:v>
                </c:pt>
                <c:pt idx="6">
                  <c:v>8.4000000000000057</c:v>
                </c:pt>
                <c:pt idx="7">
                  <c:v>2.0999999999999943</c:v>
                </c:pt>
                <c:pt idx="8">
                  <c:v>7.7000000000000028</c:v>
                </c:pt>
                <c:pt idx="9">
                  <c:v>22</c:v>
                </c:pt>
                <c:pt idx="10">
                  <c:v>13.799999999999997</c:v>
                </c:pt>
                <c:pt idx="11">
                  <c:v>13.700000000000003</c:v>
                </c:pt>
                <c:pt idx="12">
                  <c:v>5</c:v>
                </c:pt>
                <c:pt idx="13">
                  <c:v>9.2999999999999972</c:v>
                </c:pt>
                <c:pt idx="14">
                  <c:v>9.7000000000000028</c:v>
                </c:pt>
                <c:pt idx="15">
                  <c:v>4.5999999999999943</c:v>
                </c:pt>
                <c:pt idx="16">
                  <c:v>14.100000000000009</c:v>
                </c:pt>
                <c:pt idx="17">
                  <c:v>2.9000000000000057</c:v>
                </c:pt>
                <c:pt idx="18">
                  <c:v>8</c:v>
                </c:pt>
                <c:pt idx="19">
                  <c:v>11.599999999999994</c:v>
                </c:pt>
                <c:pt idx="20">
                  <c:v>3.5999999999999943</c:v>
                </c:pt>
                <c:pt idx="21">
                  <c:v>11.799999999999997</c:v>
                </c:pt>
                <c:pt idx="22">
                  <c:v>18.799999999999997</c:v>
                </c:pt>
                <c:pt idx="23">
                  <c:v>14.599999999999994</c:v>
                </c:pt>
                <c:pt idx="24">
                  <c:v>9.3999999999999915</c:v>
                </c:pt>
                <c:pt idx="25">
                  <c:v>5.7999999999999972</c:v>
                </c:pt>
                <c:pt idx="26">
                  <c:v>16</c:v>
                </c:pt>
                <c:pt idx="27">
                  <c:v>19.899999999999991</c:v>
                </c:pt>
                <c:pt idx="28">
                  <c:v>17.599999999999994</c:v>
                </c:pt>
                <c:pt idx="29">
                  <c:v>18.899999999999991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0B-48E0-96FD-6CD8E70DF8BA}"/>
            </c:ext>
          </c:extLst>
        </c:ser>
        <c:ser>
          <c:idx val="0"/>
          <c:order val="1"/>
          <c:tx>
            <c:strRef>
              <c:f>'CPK,PPk'!$W$1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'CPK,PPk'!$M$2:$M$31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'CPK,PPk'!$W$2:$W$32</c:f>
              <c:numCache>
                <c:formatCode>General</c:formatCode>
                <c:ptCount val="31"/>
                <c:pt idx="0">
                  <c:v>25.7</c:v>
                </c:pt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25.7</c:v>
                </c:pt>
                <c:pt idx="11">
                  <c:v>25.7</c:v>
                </c:pt>
                <c:pt idx="12">
                  <c:v>25.7</c:v>
                </c:pt>
                <c:pt idx="13">
                  <c:v>25.7</c:v>
                </c:pt>
                <c:pt idx="14">
                  <c:v>25.7</c:v>
                </c:pt>
                <c:pt idx="15">
                  <c:v>25.7</c:v>
                </c:pt>
                <c:pt idx="16">
                  <c:v>25.7</c:v>
                </c:pt>
                <c:pt idx="17">
                  <c:v>25.7</c:v>
                </c:pt>
                <c:pt idx="18">
                  <c:v>25.7</c:v>
                </c:pt>
                <c:pt idx="19">
                  <c:v>25.7</c:v>
                </c:pt>
                <c:pt idx="20">
                  <c:v>25.7</c:v>
                </c:pt>
                <c:pt idx="21">
                  <c:v>25.7</c:v>
                </c:pt>
                <c:pt idx="22">
                  <c:v>25.7</c:v>
                </c:pt>
                <c:pt idx="23">
                  <c:v>25.7</c:v>
                </c:pt>
                <c:pt idx="24">
                  <c:v>25.7</c:v>
                </c:pt>
                <c:pt idx="25">
                  <c:v>25.7</c:v>
                </c:pt>
                <c:pt idx="26">
                  <c:v>25.7</c:v>
                </c:pt>
                <c:pt idx="27">
                  <c:v>25.7</c:v>
                </c:pt>
                <c:pt idx="28">
                  <c:v>25.7</c:v>
                </c:pt>
                <c:pt idx="29">
                  <c:v>25.7</c:v>
                </c:pt>
                <c:pt idx="30">
                  <c:v>25.7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0F-472E-ABCE-772CB2A8E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51512"/>
        <c:axId val="353645280"/>
      </c:scatterChart>
      <c:valAx>
        <c:axId val="353651512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45280"/>
        <c:crosses val="autoZero"/>
        <c:crossBetween val="midCat"/>
      </c:valAx>
      <c:valAx>
        <c:axId val="35364528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5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19816272965887E-2"/>
          <c:y val="0.14351851851851852"/>
          <c:w val="0.8585579615048119"/>
          <c:h val="0.73577136191309422"/>
        </c:manualLayout>
      </c:layout>
      <c:scatterChart>
        <c:scatterStyle val="lineMarker"/>
        <c:varyColors val="0"/>
        <c:ser>
          <c:idx val="1"/>
          <c:order val="0"/>
          <c:tx>
            <c:strRef>
              <c:f>'CPK,PPk'!$R$1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'CPK,PPk'!$R$2:$R$31</c:f>
              <c:numCache>
                <c:formatCode>0.0</c:formatCode>
                <c:ptCount val="30"/>
                <c:pt idx="0">
                  <c:v>106.85</c:v>
                </c:pt>
                <c:pt idx="1">
                  <c:v>106.75</c:v>
                </c:pt>
                <c:pt idx="2">
                  <c:v>107.4</c:v>
                </c:pt>
                <c:pt idx="3">
                  <c:v>109.44999999999999</c:v>
                </c:pt>
                <c:pt idx="4">
                  <c:v>100.87499999999999</c:v>
                </c:pt>
                <c:pt idx="5">
                  <c:v>110.3</c:v>
                </c:pt>
                <c:pt idx="6">
                  <c:v>108.30000000000001</c:v>
                </c:pt>
                <c:pt idx="7">
                  <c:v>107.97499999999999</c:v>
                </c:pt>
                <c:pt idx="8">
                  <c:v>104.425</c:v>
                </c:pt>
                <c:pt idx="9">
                  <c:v>90.674999999999997</c:v>
                </c:pt>
                <c:pt idx="10">
                  <c:v>100.25</c:v>
                </c:pt>
                <c:pt idx="11">
                  <c:v>91.35</c:v>
                </c:pt>
                <c:pt idx="12">
                  <c:v>97.025000000000006</c:v>
                </c:pt>
                <c:pt idx="13">
                  <c:v>94.600000000000009</c:v>
                </c:pt>
                <c:pt idx="14">
                  <c:v>92.65</c:v>
                </c:pt>
                <c:pt idx="15">
                  <c:v>94.025000000000006</c:v>
                </c:pt>
                <c:pt idx="16">
                  <c:v>88.949999999999989</c:v>
                </c:pt>
                <c:pt idx="17">
                  <c:v>102.22499999999999</c:v>
                </c:pt>
                <c:pt idx="18">
                  <c:v>104.27500000000001</c:v>
                </c:pt>
                <c:pt idx="19">
                  <c:v>110.1</c:v>
                </c:pt>
                <c:pt idx="20">
                  <c:v>111.175</c:v>
                </c:pt>
                <c:pt idx="21">
                  <c:v>90.05</c:v>
                </c:pt>
                <c:pt idx="22">
                  <c:v>90.625</c:v>
                </c:pt>
                <c:pt idx="23">
                  <c:v>81.325000000000003</c:v>
                </c:pt>
                <c:pt idx="24">
                  <c:v>110.675</c:v>
                </c:pt>
                <c:pt idx="25">
                  <c:v>94.975000000000009</c:v>
                </c:pt>
                <c:pt idx="26">
                  <c:v>94.749999999999986</c:v>
                </c:pt>
                <c:pt idx="27">
                  <c:v>86.299999999999983</c:v>
                </c:pt>
                <c:pt idx="28">
                  <c:v>89.25</c:v>
                </c:pt>
                <c:pt idx="29">
                  <c:v>91.774999999999991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05-4842-8780-617D31DDAB1E}"/>
            </c:ext>
          </c:extLst>
        </c:ser>
        <c:ser>
          <c:idx val="0"/>
          <c:order val="1"/>
          <c:tx>
            <c:strRef>
              <c:f>'CPK,PPk'!$T$1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'CPK,PPk'!$T$2:$T$32</c:f>
              <c:numCache>
                <c:formatCode>0.0</c:formatCode>
                <c:ptCount val="31"/>
                <c:pt idx="0">
                  <c:v>107.2</c:v>
                </c:pt>
                <c:pt idx="1">
                  <c:v>107.2</c:v>
                </c:pt>
                <c:pt idx="2">
                  <c:v>107.2</c:v>
                </c:pt>
                <c:pt idx="3">
                  <c:v>107.2</c:v>
                </c:pt>
                <c:pt idx="4">
                  <c:v>107.2</c:v>
                </c:pt>
                <c:pt idx="5">
                  <c:v>107.2</c:v>
                </c:pt>
                <c:pt idx="6">
                  <c:v>107.2</c:v>
                </c:pt>
                <c:pt idx="7">
                  <c:v>107.2</c:v>
                </c:pt>
                <c:pt idx="8">
                  <c:v>107.2</c:v>
                </c:pt>
                <c:pt idx="9">
                  <c:v>107.2</c:v>
                </c:pt>
                <c:pt idx="10">
                  <c:v>107.2</c:v>
                </c:pt>
                <c:pt idx="11">
                  <c:v>107.2</c:v>
                </c:pt>
                <c:pt idx="12">
                  <c:v>107.2</c:v>
                </c:pt>
                <c:pt idx="13">
                  <c:v>107.2</c:v>
                </c:pt>
                <c:pt idx="14">
                  <c:v>107.2</c:v>
                </c:pt>
                <c:pt idx="15">
                  <c:v>107.2</c:v>
                </c:pt>
                <c:pt idx="16">
                  <c:v>107.2</c:v>
                </c:pt>
                <c:pt idx="17">
                  <c:v>107.2</c:v>
                </c:pt>
                <c:pt idx="18">
                  <c:v>107.2</c:v>
                </c:pt>
                <c:pt idx="19">
                  <c:v>107.2</c:v>
                </c:pt>
                <c:pt idx="20">
                  <c:v>107.2</c:v>
                </c:pt>
                <c:pt idx="21">
                  <c:v>107.2</c:v>
                </c:pt>
                <c:pt idx="22">
                  <c:v>107.2</c:v>
                </c:pt>
                <c:pt idx="23">
                  <c:v>107.2</c:v>
                </c:pt>
                <c:pt idx="24">
                  <c:v>107.2</c:v>
                </c:pt>
                <c:pt idx="25">
                  <c:v>107.2</c:v>
                </c:pt>
                <c:pt idx="26">
                  <c:v>107.2</c:v>
                </c:pt>
                <c:pt idx="27">
                  <c:v>107.2</c:v>
                </c:pt>
                <c:pt idx="28">
                  <c:v>107.2</c:v>
                </c:pt>
                <c:pt idx="29">
                  <c:v>107.2</c:v>
                </c:pt>
                <c:pt idx="30">
                  <c:v>107.2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05-4842-8780-617D31DDAB1E}"/>
            </c:ext>
          </c:extLst>
        </c:ser>
        <c:ser>
          <c:idx val="2"/>
          <c:order val="2"/>
          <c:tx>
            <c:strRef>
              <c:f>'CPK,PPk'!$S$1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'CPK,PPk'!$A$2:$A$31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'CPK,PPk'!$S$2:$S$32</c:f>
              <c:numCache>
                <c:formatCode>0.0</c:formatCode>
                <c:ptCount val="31"/>
                <c:pt idx="0">
                  <c:v>90.8</c:v>
                </c:pt>
                <c:pt idx="1">
                  <c:v>90.8</c:v>
                </c:pt>
                <c:pt idx="2">
                  <c:v>90.8</c:v>
                </c:pt>
                <c:pt idx="3">
                  <c:v>90.8</c:v>
                </c:pt>
                <c:pt idx="4">
                  <c:v>90.8</c:v>
                </c:pt>
                <c:pt idx="5">
                  <c:v>90.8</c:v>
                </c:pt>
                <c:pt idx="6">
                  <c:v>90.8</c:v>
                </c:pt>
                <c:pt idx="7">
                  <c:v>90.8</c:v>
                </c:pt>
                <c:pt idx="8">
                  <c:v>90.8</c:v>
                </c:pt>
                <c:pt idx="9">
                  <c:v>90.8</c:v>
                </c:pt>
                <c:pt idx="10">
                  <c:v>90.8</c:v>
                </c:pt>
                <c:pt idx="11">
                  <c:v>90.8</c:v>
                </c:pt>
                <c:pt idx="12">
                  <c:v>90.8</c:v>
                </c:pt>
                <c:pt idx="13">
                  <c:v>90.8</c:v>
                </c:pt>
                <c:pt idx="14">
                  <c:v>90.8</c:v>
                </c:pt>
                <c:pt idx="15">
                  <c:v>90.8</c:v>
                </c:pt>
                <c:pt idx="16">
                  <c:v>90.8</c:v>
                </c:pt>
                <c:pt idx="17">
                  <c:v>90.8</c:v>
                </c:pt>
                <c:pt idx="18">
                  <c:v>90.8</c:v>
                </c:pt>
                <c:pt idx="19">
                  <c:v>90.8</c:v>
                </c:pt>
                <c:pt idx="20">
                  <c:v>90.8</c:v>
                </c:pt>
                <c:pt idx="21">
                  <c:v>90.8</c:v>
                </c:pt>
                <c:pt idx="22">
                  <c:v>90.8</c:v>
                </c:pt>
                <c:pt idx="23">
                  <c:v>90.8</c:v>
                </c:pt>
                <c:pt idx="24">
                  <c:v>90.8</c:v>
                </c:pt>
                <c:pt idx="25">
                  <c:v>90.8</c:v>
                </c:pt>
                <c:pt idx="26">
                  <c:v>90.8</c:v>
                </c:pt>
                <c:pt idx="27">
                  <c:v>90.8</c:v>
                </c:pt>
                <c:pt idx="28">
                  <c:v>90.8</c:v>
                </c:pt>
                <c:pt idx="29">
                  <c:v>90.8</c:v>
                </c:pt>
                <c:pt idx="30">
                  <c:v>90.8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05-4842-8780-617D31DDA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51512"/>
        <c:axId val="353645280"/>
      </c:scatterChart>
      <c:valAx>
        <c:axId val="353651512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45280"/>
        <c:crosses val="autoZero"/>
        <c:crossBetween val="midCat"/>
      </c:valAx>
      <c:valAx>
        <c:axId val="353645280"/>
        <c:scaling>
          <c:orientation val="minMax"/>
          <c:max val="145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365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全データ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78612882206431"/>
          <c:y val="0.12417155947992051"/>
          <c:w val="0.8061844821601476"/>
          <c:h val="0.710947157616858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'CPK,PPk'!$S$37:$S$53</c:f>
              <c:numCache>
                <c:formatCode>General</c:formatCode>
                <c:ptCount val="17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100</c:v>
                </c:pt>
                <c:pt idx="8">
                  <c:v>105</c:v>
                </c:pt>
                <c:pt idx="9">
                  <c:v>110</c:v>
                </c:pt>
                <c:pt idx="10">
                  <c:v>115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145</c:v>
                </c:pt>
              </c:numCache>
            </c:numRef>
          </c:cat>
          <c:val>
            <c:numRef>
              <c:f>'CPK,PPk'!$T$37:$T$53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11</c:v>
                </c:pt>
                <c:pt idx="6">
                  <c:v>16</c:v>
                </c:pt>
                <c:pt idx="7">
                  <c:v>25</c:v>
                </c:pt>
                <c:pt idx="8">
                  <c:v>17</c:v>
                </c:pt>
                <c:pt idx="9">
                  <c:v>22</c:v>
                </c:pt>
                <c:pt idx="10">
                  <c:v>15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3-4938-8D5E-B7EEF273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28472"/>
        <c:axId val="527426832"/>
      </c:barChart>
      <c:catAx>
        <c:axId val="52742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7426832"/>
        <c:crosses val="autoZero"/>
        <c:auto val="1"/>
        <c:lblAlgn val="ctr"/>
        <c:lblOffset val="100"/>
        <c:noMultiLvlLbl val="0"/>
      </c:catAx>
      <c:valAx>
        <c:axId val="527426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742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Sheet1!$A$2:$A$6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11-44A8-977F-CA181279E48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Sheet1!$B$2:$B$6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11-44A8-977F-CA181279E48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Sheet1!$C$2:$C$6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11-44A8-977F-CA181279E48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Sheet1!$D$2:$D$6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11-44A8-977F-CA181279E48A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Sheet1!$E$2:$E$6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11-44A8-977F-CA181279E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85760"/>
        <c:axId val="424010000"/>
      </c:lineChart>
      <c:catAx>
        <c:axId val="425185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4010000"/>
        <c:crosses val="autoZero"/>
        <c:auto val="1"/>
        <c:lblAlgn val="ctr"/>
        <c:lblOffset val="100"/>
        <c:noMultiLvlLbl val="0"/>
      </c:catAx>
      <c:valAx>
        <c:axId val="4240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18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2</xdr:row>
      <xdr:rowOff>85726</xdr:rowOff>
    </xdr:from>
    <xdr:ext cx="295275" cy="2190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テキスト ボックス 3"/>
            <xdr:cNvSpPr txBox="1"/>
          </xdr:nvSpPr>
          <xdr:spPr>
            <a:xfrm>
              <a:off x="3629025" y="85726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4" name="テキスト ボックス 3"/>
            <xdr:cNvSpPr txBox="1"/>
          </xdr:nvSpPr>
          <xdr:spPr>
            <a:xfrm>
              <a:off x="3629025" y="85726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15</xdr:col>
      <xdr:colOff>209550</xdr:colOff>
      <xdr:row>2</xdr:row>
      <xdr:rowOff>76201</xdr:rowOff>
    </xdr:from>
    <xdr:ext cx="295275" cy="2190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テキスト ボックス 4"/>
            <xdr:cNvSpPr txBox="1"/>
          </xdr:nvSpPr>
          <xdr:spPr>
            <a:xfrm>
              <a:off x="11868150" y="76201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5" name="テキスト ボックス 4"/>
            <xdr:cNvSpPr txBox="1"/>
          </xdr:nvSpPr>
          <xdr:spPr>
            <a:xfrm>
              <a:off x="11868150" y="76201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7</xdr:col>
      <xdr:colOff>152400</xdr:colOff>
      <xdr:row>34</xdr:row>
      <xdr:rowOff>76200</xdr:rowOff>
    </xdr:from>
    <xdr:ext cx="381000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テキスト ボックス 5"/>
            <xdr:cNvSpPr txBox="1"/>
          </xdr:nvSpPr>
          <xdr:spPr>
            <a:xfrm>
              <a:off x="3581400" y="569595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kumimoji="1" lang="ja-JP" altLang="en-US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400"/>
            </a:p>
          </xdr:txBody>
        </xdr:sp>
      </mc:Choice>
      <mc:Fallback>
        <xdr:sp macro="" textlink="">
          <xdr:nvSpPr>
            <xdr:cNvPr id="6" name="テキスト ボックス 5"/>
            <xdr:cNvSpPr txBox="1"/>
          </xdr:nvSpPr>
          <xdr:spPr>
            <a:xfrm>
              <a:off x="3581400" y="569595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 ̿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15</xdr:col>
      <xdr:colOff>142875</xdr:colOff>
      <xdr:row>34</xdr:row>
      <xdr:rowOff>57150</xdr:rowOff>
    </xdr:from>
    <xdr:ext cx="381000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テキスト ボックス 6"/>
            <xdr:cNvSpPr txBox="1"/>
          </xdr:nvSpPr>
          <xdr:spPr>
            <a:xfrm>
              <a:off x="11801475" y="567690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kumimoji="1" lang="ja-JP" altLang="en-US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400"/>
            </a:p>
          </xdr:txBody>
        </xdr:sp>
      </mc:Choice>
      <mc:Fallback>
        <xdr:sp macro="" textlink="">
          <xdr:nvSpPr>
            <xdr:cNvPr id="7" name="テキスト ボックス 6"/>
            <xdr:cNvSpPr txBox="1"/>
          </xdr:nvSpPr>
          <xdr:spPr>
            <a:xfrm>
              <a:off x="11801475" y="567690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4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 ̿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8</xdr:col>
      <xdr:colOff>190500</xdr:colOff>
      <xdr:row>34</xdr:row>
      <xdr:rowOff>85725</xdr:rowOff>
    </xdr:from>
    <xdr:ext cx="295275" cy="2190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テキスト ボックス 7"/>
            <xdr:cNvSpPr txBox="1"/>
          </xdr:nvSpPr>
          <xdr:spPr>
            <a:xfrm>
              <a:off x="5676900" y="5705475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8" name="テキスト ボックス 7"/>
            <xdr:cNvSpPr txBox="1"/>
          </xdr:nvSpPr>
          <xdr:spPr>
            <a:xfrm>
              <a:off x="5676900" y="5705475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𝑅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16</xdr:col>
      <xdr:colOff>200025</xdr:colOff>
      <xdr:row>34</xdr:row>
      <xdr:rowOff>95250</xdr:rowOff>
    </xdr:from>
    <xdr:ext cx="295275" cy="2190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テキスト ボックス 8"/>
            <xdr:cNvSpPr txBox="1"/>
          </xdr:nvSpPr>
          <xdr:spPr>
            <a:xfrm>
              <a:off x="13916025" y="5715000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9" name="テキスト ボックス 8"/>
            <xdr:cNvSpPr txBox="1"/>
          </xdr:nvSpPr>
          <xdr:spPr>
            <a:xfrm>
              <a:off x="13916025" y="5715000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</a:rPr>
                <a:t>𝑅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71437</xdr:rowOff>
    </xdr:from>
    <xdr:to>
      <xdr:col>7</xdr:col>
      <xdr:colOff>95250</xdr:colOff>
      <xdr:row>51</xdr:row>
      <xdr:rowOff>71437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35</xdr:row>
      <xdr:rowOff>9525</xdr:rowOff>
    </xdr:from>
    <xdr:to>
      <xdr:col>15</xdr:col>
      <xdr:colOff>171450</xdr:colOff>
      <xdr:row>51</xdr:row>
      <xdr:rowOff>9525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200025</xdr:colOff>
      <xdr:row>0</xdr:row>
      <xdr:rowOff>85726</xdr:rowOff>
    </xdr:from>
    <xdr:ext cx="295275" cy="219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テキスト ボックス 5"/>
            <xdr:cNvSpPr txBox="1"/>
          </xdr:nvSpPr>
          <xdr:spPr>
            <a:xfrm>
              <a:off x="3629025" y="85726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6" name="テキスト ボックス 5"/>
            <xdr:cNvSpPr txBox="1"/>
          </xdr:nvSpPr>
          <xdr:spPr>
            <a:xfrm>
              <a:off x="3629025" y="85726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17</xdr:col>
      <xdr:colOff>209550</xdr:colOff>
      <xdr:row>0</xdr:row>
      <xdr:rowOff>76201</xdr:rowOff>
    </xdr:from>
    <xdr:ext cx="295275" cy="219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テキスト ボックス 7"/>
            <xdr:cNvSpPr txBox="1"/>
          </xdr:nvSpPr>
          <xdr:spPr>
            <a:xfrm>
              <a:off x="9124950" y="76201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8" name="テキスト ボックス 7"/>
            <xdr:cNvSpPr txBox="1"/>
          </xdr:nvSpPr>
          <xdr:spPr>
            <a:xfrm>
              <a:off x="9124950" y="76201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5</xdr:col>
      <xdr:colOff>152400</xdr:colOff>
      <xdr:row>32</xdr:row>
      <xdr:rowOff>76200</xdr:rowOff>
    </xdr:from>
    <xdr:ext cx="381000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/>
            <xdr:cNvSpPr txBox="1"/>
          </xdr:nvSpPr>
          <xdr:spPr>
            <a:xfrm>
              <a:off x="3581400" y="569595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kumimoji="1" lang="ja-JP" altLang="en-US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9" name="テキスト ボックス 8"/>
            <xdr:cNvSpPr txBox="1"/>
          </xdr:nvSpPr>
          <xdr:spPr>
            <a:xfrm>
              <a:off x="3581400" y="569595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en-US" altLang="ja-JP" sz="14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 ̿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17</xdr:col>
      <xdr:colOff>142875</xdr:colOff>
      <xdr:row>32</xdr:row>
      <xdr:rowOff>57150</xdr:rowOff>
    </xdr:from>
    <xdr:ext cx="381000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/>
            <xdr:cNvSpPr txBox="1"/>
          </xdr:nvSpPr>
          <xdr:spPr>
            <a:xfrm>
              <a:off x="9058275" y="567690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kumimoji="1" lang="ja-JP" altLang="en-US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9058275" y="5676900"/>
              <a:ext cx="38100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en-US" altLang="ja-JP" sz="14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1400" b="0" i="0">
                  <a:latin typeface="Cambria Math" panose="02040503050406030204" pitchFamily="18" charset="0"/>
                </a:rPr>
                <a:t> ̿</a:t>
              </a:r>
              <a:endParaRPr kumimoji="1" lang="ja-JP" altLang="en-US" sz="1400"/>
            </a:p>
          </xdr:txBody>
        </xdr:sp>
      </mc:Fallback>
    </mc:AlternateContent>
    <xdr:clientData/>
  </xdr:oneCellAnchor>
  <xdr:oneCellAnchor>
    <xdr:from>
      <xdr:col>8</xdr:col>
      <xdr:colOff>190500</xdr:colOff>
      <xdr:row>32</xdr:row>
      <xdr:rowOff>85725</xdr:rowOff>
    </xdr:from>
    <xdr:ext cx="295275" cy="219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/>
            <xdr:cNvSpPr txBox="1"/>
          </xdr:nvSpPr>
          <xdr:spPr>
            <a:xfrm>
              <a:off x="4305300" y="5705475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4305300" y="5705475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𝑅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20</xdr:col>
      <xdr:colOff>200025</xdr:colOff>
      <xdr:row>32</xdr:row>
      <xdr:rowOff>95250</xdr:rowOff>
    </xdr:from>
    <xdr:ext cx="295275" cy="219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/>
            <xdr:cNvSpPr txBox="1"/>
          </xdr:nvSpPr>
          <xdr:spPr>
            <a:xfrm>
              <a:off x="9801225" y="5715000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</m:acc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9801225" y="5715000"/>
              <a:ext cx="295275" cy="219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𝑅</a:t>
              </a:r>
              <a:r>
                <a:rPr kumimoji="1" lang="ja-JP" altLang="en-US" sz="11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1100"/>
            </a:p>
          </xdr:txBody>
        </xdr:sp>
      </mc:Fallback>
    </mc:AlternateContent>
    <xdr:clientData/>
  </xdr:oneCellAnchor>
  <xdr:twoCellAnchor>
    <xdr:from>
      <xdr:col>0</xdr:col>
      <xdr:colOff>323850</xdr:colOff>
      <xdr:row>71</xdr:row>
      <xdr:rowOff>138112</xdr:rowOff>
    </xdr:from>
    <xdr:to>
      <xdr:col>7</xdr:col>
      <xdr:colOff>95250</xdr:colOff>
      <xdr:row>87</xdr:row>
      <xdr:rowOff>138112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323850</xdr:colOff>
      <xdr:row>52</xdr:row>
      <xdr:rowOff>142875</xdr:rowOff>
    </xdr:from>
    <xdr:to>
      <xdr:col>7</xdr:col>
      <xdr:colOff>95250</xdr:colOff>
      <xdr:row>68</xdr:row>
      <xdr:rowOff>142875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323850</xdr:colOff>
      <xdr:row>71</xdr:row>
      <xdr:rowOff>133350</xdr:rowOff>
    </xdr:from>
    <xdr:to>
      <xdr:col>15</xdr:col>
      <xdr:colOff>95250</xdr:colOff>
      <xdr:row>87</xdr:row>
      <xdr:rowOff>133350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247650</xdr:colOff>
      <xdr:row>52</xdr:row>
      <xdr:rowOff>152400</xdr:rowOff>
    </xdr:from>
    <xdr:to>
      <xdr:col>15</xdr:col>
      <xdr:colOff>19050</xdr:colOff>
      <xdr:row>68</xdr:row>
      <xdr:rowOff>152400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514350</xdr:colOff>
      <xdr:row>35</xdr:row>
      <xdr:rowOff>9525</xdr:rowOff>
    </xdr:from>
    <xdr:to>
      <xdr:col>27</xdr:col>
      <xdr:colOff>504825</xdr:colOff>
      <xdr:row>54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419101</xdr:colOff>
      <xdr:row>57</xdr:row>
      <xdr:rowOff>123824</xdr:rowOff>
    </xdr:from>
    <xdr:to>
      <xdr:col>4</xdr:col>
      <xdr:colOff>304801</xdr:colOff>
      <xdr:row>59</xdr:row>
      <xdr:rowOff>76199</xdr:rowOff>
    </xdr:to>
    <xdr:sp macro="" textlink="">
      <xdr:nvSpPr>
        <xdr:cNvPr id="5" name="テキスト ボックス 4"/>
        <xdr:cNvSpPr txBox="1"/>
      </xdr:nvSpPr>
      <xdr:spPr>
        <a:xfrm>
          <a:off x="1790701" y="10201274"/>
          <a:ext cx="12573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solidFill>
                <a:srgbClr val="FF0000"/>
              </a:solidFill>
            </a:rPr>
            <a:t>UCL=113.3</a:t>
          </a:r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438151</xdr:colOff>
      <xdr:row>64</xdr:row>
      <xdr:rowOff>57149</xdr:rowOff>
    </xdr:from>
    <xdr:to>
      <xdr:col>4</xdr:col>
      <xdr:colOff>323851</xdr:colOff>
      <xdr:row>66</xdr:row>
      <xdr:rowOff>9524</xdr:rowOff>
    </xdr:to>
    <xdr:sp macro="" textlink="">
      <xdr:nvSpPr>
        <xdr:cNvPr id="17" name="テキスト ボックス 16"/>
        <xdr:cNvSpPr txBox="1"/>
      </xdr:nvSpPr>
      <xdr:spPr>
        <a:xfrm>
          <a:off x="1809751" y="11334749"/>
          <a:ext cx="12573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solidFill>
                <a:srgbClr val="00B050"/>
              </a:solidFill>
            </a:rPr>
            <a:t>LCL=84.7</a:t>
          </a:r>
          <a:endParaRPr kumimoji="1" lang="ja-JP" altLang="en-US" sz="1800">
            <a:solidFill>
              <a:srgbClr val="00B050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0.09236</cdr:x>
      <cdr:y>0.06019</cdr:y>
    </cdr:from>
    <cdr:to>
      <cdr:x>0.36736</cdr:x>
      <cdr:y>0.16782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422275" y="165100"/>
          <a:ext cx="1257300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800">
              <a:solidFill>
                <a:srgbClr val="FF0000"/>
              </a:solidFill>
            </a:rPr>
            <a:t>UCL=44.8</a:t>
          </a:r>
          <a:endParaRPr kumimoji="1" lang="ja-JP" altLang="en-US" sz="180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0.47778</cdr:x>
      <cdr:y>0.01867</cdr:y>
    </cdr:from>
    <cdr:to>
      <cdr:x>0.53542</cdr:x>
      <cdr:y>0.15225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2" name="テキスト ボックス 5"/>
            <cdr:cNvSpPr txBox="1"/>
          </cdr:nvSpPr>
          <cdr:spPr>
            <a:xfrm xmlns:a="http://schemas.openxmlformats.org/drawingml/2006/main">
              <a:off x="2184395" y="51386"/>
              <a:ext cx="263530" cy="36771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2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2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cdr:txBody>
        </cdr:sp>
      </mc:Choice>
      <mc:Fallback>
        <cdr:sp macro="" textlink="">
          <cdr:nvSpPr>
            <cdr:cNvPr id="2" name="テキスト ボックス 5"/>
            <cdr:cNvSpPr txBox="1"/>
          </cdr:nvSpPr>
          <cdr:spPr>
            <a:xfrm xmlns:a="http://schemas.openxmlformats.org/drawingml/2006/main">
              <a:off x="2184395" y="51386"/>
              <a:ext cx="263530" cy="36771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kumimoji="1" lang="en-US" altLang="ja-JP" sz="24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24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2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cdr:txBody>
        </cdr:sp>
      </mc:Fallback>
    </mc:AlternateContent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0.07986</cdr:x>
      <cdr:y>0.34491</cdr:y>
    </cdr:from>
    <cdr:to>
      <cdr:x>0.35486</cdr:x>
      <cdr:y>0.45255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365125" y="946150"/>
          <a:ext cx="1257300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800">
              <a:solidFill>
                <a:srgbClr val="FF0000"/>
              </a:solidFill>
            </a:rPr>
            <a:t>UCL=25.7</a:t>
          </a:r>
          <a:endParaRPr kumimoji="1" lang="ja-JP" altLang="en-US" sz="1800">
            <a:solidFill>
              <a:srgbClr val="FF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0.48819</cdr:x>
      <cdr:y>0.02537</cdr:y>
    </cdr:from>
    <cdr:to>
      <cdr:x>0.54583</cdr:x>
      <cdr:y>0.15896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3" name="テキスト ボックス 5"/>
            <cdr:cNvSpPr txBox="1"/>
          </cdr:nvSpPr>
          <cdr:spPr>
            <a:xfrm xmlns:a="http://schemas.openxmlformats.org/drawingml/2006/main">
              <a:off x="2232025" y="69850"/>
              <a:ext cx="263530" cy="36771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kumimoji="1" lang="ja-JP" altLang="en-US" sz="2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kumimoji="1" lang="en-US" altLang="ja-JP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kumimoji="1" lang="ja-JP" altLang="en-US" sz="2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cdr:txBody>
        </cdr:sp>
      </mc:Choice>
      <mc:Fallback>
        <cdr:sp macro="" textlink="">
          <cdr:nvSpPr>
            <cdr:cNvPr id="3" name="テキスト ボックス 5"/>
            <cdr:cNvSpPr txBox="1"/>
          </cdr:nvSpPr>
          <cdr:spPr>
            <a:xfrm xmlns:a="http://schemas.openxmlformats.org/drawingml/2006/main">
              <a:off x="2232025" y="69850"/>
              <a:ext cx="263530" cy="367713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lIns="0" tIns="0" rIns="0" bIns="0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/>
              <a:r>
                <a:rPr kumimoji="1" lang="en-US" altLang="ja-JP" sz="2400" b="0" i="0">
                  <a:latin typeface="Cambria Math" panose="02040503050406030204" pitchFamily="18" charset="0"/>
                </a:rPr>
                <a:t>𝑥</a:t>
              </a:r>
              <a:r>
                <a:rPr kumimoji="1" lang="ja-JP" altLang="en-US" sz="2400" b="0" i="0">
                  <a:latin typeface="Cambria Math" panose="02040503050406030204" pitchFamily="18" charset="0"/>
                </a:rPr>
                <a:t> ̅</a:t>
              </a:r>
              <a:endParaRPr kumimoji="1" lang="ja-JP" altLang="en-US" sz="2400"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cdr:txBody>
        </cdr:sp>
      </mc:Fallback>
    </mc:AlternateContent>
  </cdr:relSizeAnchor>
  <cdr:relSizeAnchor xmlns:cdr="http://schemas.openxmlformats.org/drawingml/2006/chartDrawing">
    <cdr:from>
      <cdr:x>0.35694</cdr:x>
      <cdr:y>0.35409</cdr:y>
    </cdr:from>
    <cdr:to>
      <cdr:x>0.63194</cdr:x>
      <cdr:y>0.46136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1631950" y="974725"/>
          <a:ext cx="1257300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800">
              <a:solidFill>
                <a:srgbClr val="FF0000"/>
              </a:solidFill>
            </a:rPr>
            <a:t>UCL=107.2</a:t>
          </a:r>
          <a:endParaRPr kumimoji="1" lang="ja-JP" altLang="en-US" sz="1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0.12778</cdr:x>
      <cdr:y>0.66205</cdr:y>
    </cdr:from>
    <cdr:to>
      <cdr:x>0.40278</cdr:x>
      <cdr:y>0.76932</cdr:y>
    </cdr:to>
    <cdr:sp macro="" textlink="">
      <cdr:nvSpPr>
        <cdr:cNvPr id="6" name="テキスト ボックス 16"/>
        <cdr:cNvSpPr txBox="1"/>
      </cdr:nvSpPr>
      <cdr:spPr>
        <a:xfrm xmlns:a="http://schemas.openxmlformats.org/drawingml/2006/main">
          <a:off x="584200" y="1822450"/>
          <a:ext cx="1257300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800">
              <a:solidFill>
                <a:srgbClr val="00B050"/>
              </a:solidFill>
            </a:rPr>
            <a:t>LCL=90.8</a:t>
          </a:r>
          <a:endParaRPr kumimoji="1" lang="ja-JP" altLang="en-US" sz="1800">
            <a:solidFill>
              <a:srgbClr val="00B05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157162</xdr:rowOff>
    </xdr:from>
    <xdr:to>
      <xdr:col>15</xdr:col>
      <xdr:colOff>628650</xdr:colOff>
      <xdr:row>16</xdr:row>
      <xdr:rowOff>157162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C3" sqref="C3:Q44"/>
    </sheetView>
  </sheetViews>
  <sheetFormatPr defaultRowHeight="13.5"/>
  <cols>
    <col min="1" max="1" width="2.5" customWidth="1"/>
    <col min="2" max="2" width="2.375" customWidth="1"/>
  </cols>
  <sheetData>
    <row r="1" spans="1:19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4" customHeight="1">
      <c r="A3" s="42"/>
      <c r="B3" s="42"/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9"/>
      <c r="I3" s="28" t="s">
        <v>8</v>
      </c>
      <c r="J3" s="43"/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9"/>
      <c r="Q3" s="28" t="s">
        <v>8</v>
      </c>
      <c r="R3" s="42"/>
      <c r="S3" s="42"/>
    </row>
    <row r="4" spans="1:19">
      <c r="A4" s="42"/>
      <c r="B4" s="42"/>
      <c r="C4" s="29">
        <v>1</v>
      </c>
      <c r="D4" s="29">
        <v>90.2</v>
      </c>
      <c r="E4" s="29">
        <v>113.8</v>
      </c>
      <c r="F4" s="29">
        <v>111.8</v>
      </c>
      <c r="G4" s="29">
        <v>104.4</v>
      </c>
      <c r="H4" s="30">
        <f>AVERAGE(D4:G4)</f>
        <v>105.05000000000001</v>
      </c>
      <c r="I4" s="29">
        <f>MAX(D4:G4)-MIN(D4:G4)</f>
        <v>23.599999999999994</v>
      </c>
      <c r="J4" s="43"/>
      <c r="K4" s="29">
        <v>1</v>
      </c>
      <c r="L4" s="29">
        <v>105.6</v>
      </c>
      <c r="M4" s="29">
        <v>113.5</v>
      </c>
      <c r="N4" s="29">
        <v>107.1</v>
      </c>
      <c r="O4" s="29">
        <v>101.2</v>
      </c>
      <c r="P4" s="30">
        <f>AVERAGE(L4:O4)</f>
        <v>106.85</v>
      </c>
      <c r="Q4" s="29">
        <f>MAX(L4:O4)-MIN(L4:O4)</f>
        <v>12.299999999999997</v>
      </c>
      <c r="R4" s="42"/>
      <c r="S4" s="42"/>
    </row>
    <row r="5" spans="1:19">
      <c r="A5" s="42"/>
      <c r="B5" s="42"/>
      <c r="C5" s="29">
        <v>2</v>
      </c>
      <c r="D5" s="29">
        <v>105.6</v>
      </c>
      <c r="E5" s="29">
        <v>98.8</v>
      </c>
      <c r="F5" s="29">
        <v>109.3</v>
      </c>
      <c r="G5" s="29">
        <v>113.5</v>
      </c>
      <c r="H5" s="30">
        <f t="shared" ref="H5:H33" si="0">AVERAGE(D5:G5)</f>
        <v>106.8</v>
      </c>
      <c r="I5" s="29">
        <f>MAX(D5:G5)-MIN(D5:G5)</f>
        <v>14.700000000000003</v>
      </c>
      <c r="J5" s="43"/>
      <c r="K5" s="29">
        <v>2</v>
      </c>
      <c r="L5" s="29">
        <v>112.4</v>
      </c>
      <c r="M5" s="29">
        <v>109.3</v>
      </c>
      <c r="N5" s="29">
        <v>104</v>
      </c>
      <c r="O5" s="29">
        <v>101.3</v>
      </c>
      <c r="P5" s="30">
        <f t="shared" ref="P5:P33" si="1">AVERAGE(L5:O5)</f>
        <v>106.75</v>
      </c>
      <c r="Q5" s="29">
        <f t="shared" ref="Q5:Q33" si="2">MAX(L5:O5)-MIN(L5:O5)</f>
        <v>11.100000000000009</v>
      </c>
      <c r="R5" s="42"/>
      <c r="S5" s="42"/>
    </row>
    <row r="6" spans="1:19">
      <c r="A6" s="42"/>
      <c r="B6" s="42"/>
      <c r="C6" s="29">
        <v>3</v>
      </c>
      <c r="D6" s="29">
        <v>104</v>
      </c>
      <c r="E6" s="29">
        <v>84.5</v>
      </c>
      <c r="F6" s="29">
        <v>98.9</v>
      </c>
      <c r="G6" s="29">
        <v>97</v>
      </c>
      <c r="H6" s="30">
        <f t="shared" si="0"/>
        <v>96.1</v>
      </c>
      <c r="I6" s="29">
        <f>MAX(D6:G6)-MIN(D6:G6)</f>
        <v>19.5</v>
      </c>
      <c r="J6" s="43"/>
      <c r="K6" s="29">
        <v>3</v>
      </c>
      <c r="L6" s="29">
        <v>104.3</v>
      </c>
      <c r="M6" s="29">
        <v>112.7</v>
      </c>
      <c r="N6" s="29">
        <v>112</v>
      </c>
      <c r="O6" s="29">
        <v>100.6</v>
      </c>
      <c r="P6" s="30">
        <f t="shared" si="1"/>
        <v>107.4</v>
      </c>
      <c r="Q6" s="29">
        <f t="shared" si="2"/>
        <v>12.100000000000009</v>
      </c>
      <c r="R6" s="42"/>
      <c r="S6" s="42"/>
    </row>
    <row r="7" spans="1:19">
      <c r="A7" s="42"/>
      <c r="B7" s="42"/>
      <c r="C7" s="29">
        <v>4</v>
      </c>
      <c r="D7" s="29">
        <v>112.4</v>
      </c>
      <c r="E7" s="29">
        <v>86.2</v>
      </c>
      <c r="F7" s="29">
        <v>85.5</v>
      </c>
      <c r="G7" s="29">
        <v>106.5</v>
      </c>
      <c r="H7" s="30">
        <f t="shared" si="0"/>
        <v>97.65</v>
      </c>
      <c r="I7" s="29">
        <f>MAX(D7:G7)-MIN(D7:G7)</f>
        <v>26.900000000000006</v>
      </c>
      <c r="J7" s="43"/>
      <c r="K7" s="29">
        <v>4</v>
      </c>
      <c r="L7" s="29">
        <v>104.3</v>
      </c>
      <c r="M7" s="29">
        <v>111.2</v>
      </c>
      <c r="N7" s="29">
        <v>108.7</v>
      </c>
      <c r="O7" s="29">
        <v>113.6</v>
      </c>
      <c r="P7" s="30">
        <f t="shared" si="1"/>
        <v>109.44999999999999</v>
      </c>
      <c r="Q7" s="29">
        <f t="shared" si="2"/>
        <v>9.2999999999999972</v>
      </c>
      <c r="R7" s="42"/>
      <c r="S7" s="42"/>
    </row>
    <row r="8" spans="1:19">
      <c r="A8" s="42"/>
      <c r="B8" s="42"/>
      <c r="C8" s="29">
        <v>5</v>
      </c>
      <c r="D8" s="29">
        <v>96.6</v>
      </c>
      <c r="E8" s="29">
        <v>99.9</v>
      </c>
      <c r="F8" s="29">
        <v>112.9</v>
      </c>
      <c r="G8" s="29">
        <v>96.8</v>
      </c>
      <c r="H8" s="30">
        <f t="shared" si="0"/>
        <v>101.55</v>
      </c>
      <c r="I8" s="29">
        <f>MAX(D8:G8)-MIN(D8:G8)</f>
        <v>16.300000000000011</v>
      </c>
      <c r="J8" s="43"/>
      <c r="K8" s="29">
        <v>5</v>
      </c>
      <c r="L8" s="29">
        <v>101.3</v>
      </c>
      <c r="M8" s="29">
        <v>100.4</v>
      </c>
      <c r="N8" s="29">
        <v>95.1</v>
      </c>
      <c r="O8" s="29">
        <v>106.7</v>
      </c>
      <c r="P8" s="30">
        <f t="shared" si="1"/>
        <v>100.87499999999999</v>
      </c>
      <c r="Q8" s="29">
        <f t="shared" si="2"/>
        <v>11.600000000000009</v>
      </c>
      <c r="R8" s="42"/>
      <c r="S8" s="42"/>
    </row>
    <row r="9" spans="1:19">
      <c r="A9" s="42"/>
      <c r="B9" s="42"/>
      <c r="C9" s="29">
        <v>6</v>
      </c>
      <c r="D9" s="29">
        <v>91.7</v>
      </c>
      <c r="E9" s="29">
        <v>101.3</v>
      </c>
      <c r="F9" s="29">
        <v>107.1</v>
      </c>
      <c r="G9" s="29">
        <v>101.2</v>
      </c>
      <c r="H9" s="30">
        <f t="shared" si="0"/>
        <v>100.325</v>
      </c>
      <c r="I9" s="29">
        <f>MAX(D9:G9)-MIN(D9:G9)</f>
        <v>15.399999999999991</v>
      </c>
      <c r="J9" s="43"/>
      <c r="K9" s="29">
        <v>6</v>
      </c>
      <c r="L9" s="29">
        <v>105.1</v>
      </c>
      <c r="M9" s="29">
        <v>116.9</v>
      </c>
      <c r="N9" s="29">
        <v>109.2</v>
      </c>
      <c r="O9" s="29">
        <v>110</v>
      </c>
      <c r="P9" s="30">
        <f t="shared" si="1"/>
        <v>110.3</v>
      </c>
      <c r="Q9" s="29">
        <f t="shared" si="2"/>
        <v>11.800000000000011</v>
      </c>
      <c r="R9" s="42"/>
      <c r="S9" s="42"/>
    </row>
    <row r="10" spans="1:19">
      <c r="A10" s="42"/>
      <c r="B10" s="42"/>
      <c r="C10" s="29">
        <v>7</v>
      </c>
      <c r="D10" s="29">
        <v>112</v>
      </c>
      <c r="E10" s="29">
        <v>97.9</v>
      </c>
      <c r="F10" s="29">
        <v>109</v>
      </c>
      <c r="G10" s="29">
        <v>95.2</v>
      </c>
      <c r="H10" s="30">
        <f t="shared" si="0"/>
        <v>103.52499999999999</v>
      </c>
      <c r="I10" s="29">
        <f>MAX(D10:G10)-MIN(D10:G10)</f>
        <v>16.799999999999997</v>
      </c>
      <c r="J10" s="43"/>
      <c r="K10" s="29">
        <v>7</v>
      </c>
      <c r="L10" s="29">
        <v>104.5</v>
      </c>
      <c r="M10" s="29">
        <v>112.9</v>
      </c>
      <c r="N10" s="29">
        <v>105.9</v>
      </c>
      <c r="O10" s="29">
        <v>109.9</v>
      </c>
      <c r="P10" s="30">
        <f t="shared" si="1"/>
        <v>108.30000000000001</v>
      </c>
      <c r="Q10" s="29">
        <f t="shared" si="2"/>
        <v>8.4000000000000057</v>
      </c>
      <c r="R10" s="42"/>
      <c r="S10" s="42"/>
    </row>
    <row r="11" spans="1:19">
      <c r="A11" s="42"/>
      <c r="B11" s="42"/>
      <c r="C11" s="29">
        <v>8</v>
      </c>
      <c r="D11" s="29">
        <v>91.8</v>
      </c>
      <c r="E11" s="29">
        <v>98</v>
      </c>
      <c r="F11" s="29">
        <v>98.1</v>
      </c>
      <c r="G11" s="29">
        <v>79.2</v>
      </c>
      <c r="H11" s="30">
        <f t="shared" si="0"/>
        <v>91.774999999999991</v>
      </c>
      <c r="I11" s="29">
        <f>MAX(D11:G11)-MIN(D11:G11)</f>
        <v>18.899999999999991</v>
      </c>
      <c r="J11" s="43"/>
      <c r="K11" s="29">
        <v>8</v>
      </c>
      <c r="L11" s="29">
        <v>108.5</v>
      </c>
      <c r="M11" s="29">
        <v>108.8</v>
      </c>
      <c r="N11" s="29">
        <v>106.7</v>
      </c>
      <c r="O11" s="29">
        <v>107.9</v>
      </c>
      <c r="P11" s="30">
        <f t="shared" si="1"/>
        <v>107.97499999999999</v>
      </c>
      <c r="Q11" s="29">
        <f t="shared" si="2"/>
        <v>2.0999999999999943</v>
      </c>
      <c r="R11" s="42"/>
      <c r="S11" s="42"/>
    </row>
    <row r="12" spans="1:19">
      <c r="A12" s="42"/>
      <c r="B12" s="42"/>
      <c r="C12" s="29">
        <v>9</v>
      </c>
      <c r="D12" s="29">
        <v>94.9</v>
      </c>
      <c r="E12" s="29">
        <v>87.1</v>
      </c>
      <c r="F12" s="29">
        <v>104.3</v>
      </c>
      <c r="G12" s="29">
        <v>112.7</v>
      </c>
      <c r="H12" s="30">
        <f t="shared" si="0"/>
        <v>99.75</v>
      </c>
      <c r="I12" s="29">
        <f>MAX(D12:G12)-MIN(D12:G12)</f>
        <v>25.600000000000009</v>
      </c>
      <c r="J12" s="43"/>
      <c r="K12" s="29">
        <v>9</v>
      </c>
      <c r="L12" s="29">
        <v>106.5</v>
      </c>
      <c r="M12" s="29">
        <v>106.2</v>
      </c>
      <c r="N12" s="29">
        <v>106.2</v>
      </c>
      <c r="O12" s="29">
        <v>98.8</v>
      </c>
      <c r="P12" s="30">
        <f t="shared" si="1"/>
        <v>104.425</v>
      </c>
      <c r="Q12" s="29">
        <f t="shared" si="2"/>
        <v>7.7000000000000028</v>
      </c>
      <c r="R12" s="42"/>
      <c r="S12" s="42"/>
    </row>
    <row r="13" spans="1:19">
      <c r="A13" s="42"/>
      <c r="B13" s="42"/>
      <c r="C13" s="29">
        <v>10</v>
      </c>
      <c r="D13" s="29">
        <v>101.1</v>
      </c>
      <c r="E13" s="29">
        <v>104</v>
      </c>
      <c r="F13" s="29">
        <v>101.1</v>
      </c>
      <c r="G13" s="29">
        <v>102.7</v>
      </c>
      <c r="H13" s="30">
        <f t="shared" si="0"/>
        <v>102.22499999999999</v>
      </c>
      <c r="I13" s="29">
        <f>MAX(D13:G13)-MIN(D13:G13)</f>
        <v>2.9000000000000057</v>
      </c>
      <c r="J13" s="43"/>
      <c r="K13" s="29">
        <v>10</v>
      </c>
      <c r="L13" s="29">
        <v>86.2</v>
      </c>
      <c r="M13" s="29">
        <v>85.5</v>
      </c>
      <c r="N13" s="29">
        <v>106.5</v>
      </c>
      <c r="O13" s="29">
        <v>84.5</v>
      </c>
      <c r="P13" s="30">
        <f t="shared" si="1"/>
        <v>90.674999999999997</v>
      </c>
      <c r="Q13" s="29">
        <f t="shared" si="2"/>
        <v>22</v>
      </c>
      <c r="R13" s="42"/>
      <c r="S13" s="42"/>
    </row>
    <row r="14" spans="1:19">
      <c r="A14" s="42"/>
      <c r="B14" s="42"/>
      <c r="C14" s="29">
        <v>11</v>
      </c>
      <c r="D14" s="29">
        <v>100.6</v>
      </c>
      <c r="E14" s="29">
        <v>83.3</v>
      </c>
      <c r="F14" s="29">
        <v>96.6</v>
      </c>
      <c r="G14" s="29">
        <v>88.5</v>
      </c>
      <c r="H14" s="30">
        <f t="shared" si="0"/>
        <v>92.25</v>
      </c>
      <c r="I14" s="29">
        <f>MAX(D14:G14)-MIN(D14:G14)</f>
        <v>17.299999999999997</v>
      </c>
      <c r="J14" s="43"/>
      <c r="K14" s="29">
        <v>11</v>
      </c>
      <c r="L14" s="29">
        <v>97.9</v>
      </c>
      <c r="M14" s="29">
        <v>109</v>
      </c>
      <c r="N14" s="29">
        <v>95.2</v>
      </c>
      <c r="O14" s="29">
        <v>98.9</v>
      </c>
      <c r="P14" s="30">
        <f t="shared" si="1"/>
        <v>100.25</v>
      </c>
      <c r="Q14" s="29">
        <f t="shared" si="2"/>
        <v>13.799999999999997</v>
      </c>
      <c r="R14" s="42"/>
      <c r="S14" s="42"/>
    </row>
    <row r="15" spans="1:19">
      <c r="A15" s="42"/>
      <c r="B15" s="42"/>
      <c r="C15" s="29">
        <v>12</v>
      </c>
      <c r="D15" s="29">
        <v>80.5</v>
      </c>
      <c r="E15" s="29">
        <v>95</v>
      </c>
      <c r="F15" s="29">
        <v>98.3</v>
      </c>
      <c r="G15" s="29">
        <v>113.6</v>
      </c>
      <c r="H15" s="30">
        <f t="shared" si="0"/>
        <v>96.85</v>
      </c>
      <c r="I15" s="29">
        <f>MAX(D15:G15)-MIN(D15:G15)</f>
        <v>33.099999999999994</v>
      </c>
      <c r="J15" s="43"/>
      <c r="K15" s="29">
        <v>12</v>
      </c>
      <c r="L15" s="29">
        <v>83.3</v>
      </c>
      <c r="M15" s="29">
        <v>96.6</v>
      </c>
      <c r="N15" s="29">
        <v>88.5</v>
      </c>
      <c r="O15" s="29">
        <v>97</v>
      </c>
      <c r="P15" s="30">
        <f t="shared" si="1"/>
        <v>91.35</v>
      </c>
      <c r="Q15" s="29">
        <f t="shared" si="2"/>
        <v>13.700000000000003</v>
      </c>
      <c r="R15" s="42"/>
      <c r="S15" s="42"/>
    </row>
    <row r="16" spans="1:19">
      <c r="A16" s="42"/>
      <c r="B16" s="42"/>
      <c r="C16" s="29">
        <v>13</v>
      </c>
      <c r="D16" s="29">
        <v>89.2</v>
      </c>
      <c r="E16" s="29">
        <v>93.9</v>
      </c>
      <c r="F16" s="29">
        <v>98.5</v>
      </c>
      <c r="G16" s="29">
        <v>106.7</v>
      </c>
      <c r="H16" s="30">
        <f t="shared" si="0"/>
        <v>97.075000000000003</v>
      </c>
      <c r="I16" s="29">
        <f>MAX(D16:G16)-MIN(D16:G16)</f>
        <v>17.5</v>
      </c>
      <c r="J16" s="43"/>
      <c r="K16" s="29">
        <v>13</v>
      </c>
      <c r="L16" s="29">
        <v>95</v>
      </c>
      <c r="M16" s="29">
        <v>98.3</v>
      </c>
      <c r="N16" s="29">
        <v>94.9</v>
      </c>
      <c r="O16" s="29">
        <v>99.9</v>
      </c>
      <c r="P16" s="30">
        <f t="shared" si="1"/>
        <v>97.025000000000006</v>
      </c>
      <c r="Q16" s="29">
        <f t="shared" si="2"/>
        <v>5</v>
      </c>
      <c r="R16" s="42"/>
      <c r="S16" s="42"/>
    </row>
    <row r="17" spans="1:19">
      <c r="A17" s="42"/>
      <c r="B17" s="42"/>
      <c r="C17" s="29">
        <v>14</v>
      </c>
      <c r="D17" s="29">
        <v>96.7</v>
      </c>
      <c r="E17" s="29">
        <v>96.8</v>
      </c>
      <c r="F17" s="29">
        <v>106.2</v>
      </c>
      <c r="G17" s="29">
        <v>90</v>
      </c>
      <c r="H17" s="30">
        <f t="shared" si="0"/>
        <v>97.424999999999997</v>
      </c>
      <c r="I17" s="29">
        <f>MAX(D17:G17)-MIN(D17:G17)</f>
        <v>16.200000000000003</v>
      </c>
      <c r="J17" s="43"/>
      <c r="K17" s="29">
        <v>14</v>
      </c>
      <c r="L17" s="29">
        <v>89.2</v>
      </c>
      <c r="M17" s="29">
        <v>93.9</v>
      </c>
      <c r="N17" s="29">
        <v>98.5</v>
      </c>
      <c r="O17" s="29">
        <v>96.8</v>
      </c>
      <c r="P17" s="30">
        <f t="shared" si="1"/>
        <v>94.600000000000009</v>
      </c>
      <c r="Q17" s="29">
        <f t="shared" si="2"/>
        <v>9.2999999999999972</v>
      </c>
      <c r="R17" s="42"/>
      <c r="S17" s="42"/>
    </row>
    <row r="18" spans="1:19">
      <c r="A18" s="42"/>
      <c r="B18" s="42"/>
      <c r="C18" s="29">
        <v>15</v>
      </c>
      <c r="D18" s="29">
        <v>74.2</v>
      </c>
      <c r="E18" s="29">
        <v>104.3</v>
      </c>
      <c r="F18" s="29">
        <v>111.2</v>
      </c>
      <c r="G18" s="29">
        <v>108.7</v>
      </c>
      <c r="H18" s="30">
        <f t="shared" si="0"/>
        <v>99.6</v>
      </c>
      <c r="I18" s="29">
        <f>MAX(D18:G18)-MIN(D18:G18)</f>
        <v>37</v>
      </c>
      <c r="J18" s="43"/>
      <c r="K18" s="29">
        <v>15</v>
      </c>
      <c r="L18" s="29">
        <v>96.7</v>
      </c>
      <c r="M18" s="29">
        <v>96.8</v>
      </c>
      <c r="N18" s="29">
        <v>87.1</v>
      </c>
      <c r="O18" s="29">
        <v>90</v>
      </c>
      <c r="P18" s="30">
        <f t="shared" si="1"/>
        <v>92.65</v>
      </c>
      <c r="Q18" s="29">
        <f t="shared" si="2"/>
        <v>9.7000000000000028</v>
      </c>
      <c r="R18" s="42"/>
      <c r="S18" s="42"/>
    </row>
    <row r="19" spans="1:19">
      <c r="A19" s="42"/>
      <c r="B19" s="42"/>
      <c r="C19" s="29">
        <v>16</v>
      </c>
      <c r="D19" s="29">
        <v>100.8</v>
      </c>
      <c r="E19" s="29">
        <v>106</v>
      </c>
      <c r="F19" s="29">
        <v>101.5</v>
      </c>
      <c r="G19" s="29">
        <v>108.8</v>
      </c>
      <c r="H19" s="30">
        <f t="shared" si="0"/>
        <v>104.27500000000001</v>
      </c>
      <c r="I19" s="29">
        <f>MAX(D19:G19)-MIN(D19:G19)</f>
        <v>8</v>
      </c>
      <c r="J19" s="43"/>
      <c r="K19" s="29">
        <v>16</v>
      </c>
      <c r="L19" s="29">
        <v>92</v>
      </c>
      <c r="M19" s="29">
        <v>92.5</v>
      </c>
      <c r="N19" s="29">
        <v>95</v>
      </c>
      <c r="O19" s="29">
        <v>96.6</v>
      </c>
      <c r="P19" s="30">
        <f t="shared" si="1"/>
        <v>94.025000000000006</v>
      </c>
      <c r="Q19" s="29">
        <f t="shared" si="2"/>
        <v>4.5999999999999943</v>
      </c>
      <c r="R19" s="42"/>
      <c r="S19" s="42"/>
    </row>
    <row r="20" spans="1:19">
      <c r="A20" s="42"/>
      <c r="B20" s="42"/>
      <c r="C20" s="29">
        <v>17</v>
      </c>
      <c r="D20" s="29">
        <v>96.7</v>
      </c>
      <c r="E20" s="29">
        <v>101.3</v>
      </c>
      <c r="F20" s="29">
        <v>100.4</v>
      </c>
      <c r="G20" s="29">
        <v>95.1</v>
      </c>
      <c r="H20" s="30">
        <f t="shared" si="0"/>
        <v>98.375</v>
      </c>
      <c r="I20" s="29">
        <f>MAX(D20:G20)-MIN(D20:G20)</f>
        <v>6.2000000000000028</v>
      </c>
      <c r="J20" s="43"/>
      <c r="K20" s="29">
        <v>17</v>
      </c>
      <c r="L20" s="29">
        <v>90.5</v>
      </c>
      <c r="M20" s="29">
        <v>96.7</v>
      </c>
      <c r="N20" s="29">
        <v>82.6</v>
      </c>
      <c r="O20" s="29">
        <v>86</v>
      </c>
      <c r="P20" s="30">
        <f t="shared" si="1"/>
        <v>88.949999999999989</v>
      </c>
      <c r="Q20" s="29">
        <f t="shared" si="2"/>
        <v>14.100000000000009</v>
      </c>
      <c r="R20" s="42"/>
      <c r="S20" s="42"/>
    </row>
    <row r="21" spans="1:19">
      <c r="A21" s="42"/>
      <c r="B21" s="42"/>
      <c r="C21" s="29">
        <v>18</v>
      </c>
      <c r="D21" s="29">
        <v>105.1</v>
      </c>
      <c r="E21" s="29">
        <v>92</v>
      </c>
      <c r="F21" s="29">
        <v>92.5</v>
      </c>
      <c r="G21" s="29">
        <v>95</v>
      </c>
      <c r="H21" s="30">
        <f t="shared" si="0"/>
        <v>96.15</v>
      </c>
      <c r="I21" s="29">
        <f>MAX(D21:G21)-MIN(D21:G21)</f>
        <v>13.099999999999994</v>
      </c>
      <c r="J21" s="43"/>
      <c r="K21" s="29">
        <v>18</v>
      </c>
      <c r="L21" s="29">
        <v>101.1</v>
      </c>
      <c r="M21" s="29">
        <v>104</v>
      </c>
      <c r="N21" s="29">
        <v>101.1</v>
      </c>
      <c r="O21" s="29">
        <v>102.7</v>
      </c>
      <c r="P21" s="30">
        <f t="shared" si="1"/>
        <v>102.22499999999999</v>
      </c>
      <c r="Q21" s="29">
        <f t="shared" si="2"/>
        <v>2.9000000000000057</v>
      </c>
      <c r="R21" s="42"/>
      <c r="S21" s="42"/>
    </row>
    <row r="22" spans="1:19">
      <c r="A22" s="42"/>
      <c r="B22" s="42"/>
      <c r="C22" s="29">
        <v>19</v>
      </c>
      <c r="D22" s="29">
        <v>104.5</v>
      </c>
      <c r="E22" s="29">
        <v>94.5</v>
      </c>
      <c r="F22" s="29">
        <v>91.3</v>
      </c>
      <c r="G22" s="29">
        <v>82.7</v>
      </c>
      <c r="H22" s="30">
        <f t="shared" si="0"/>
        <v>93.25</v>
      </c>
      <c r="I22" s="29">
        <f>MAX(D22:G22)-MIN(D22:G22)</f>
        <v>21.799999999999997</v>
      </c>
      <c r="J22" s="43"/>
      <c r="K22" s="29">
        <v>19</v>
      </c>
      <c r="L22" s="29">
        <v>100.8</v>
      </c>
      <c r="M22" s="29">
        <v>106</v>
      </c>
      <c r="N22" s="29">
        <v>101.5</v>
      </c>
      <c r="O22" s="29">
        <v>108.8</v>
      </c>
      <c r="P22" s="30">
        <f t="shared" si="1"/>
        <v>104.27500000000001</v>
      </c>
      <c r="Q22" s="29">
        <f t="shared" si="2"/>
        <v>8</v>
      </c>
      <c r="R22" s="42"/>
      <c r="S22" s="42"/>
    </row>
    <row r="23" spans="1:19">
      <c r="A23" s="42"/>
      <c r="B23" s="42"/>
      <c r="C23" s="29">
        <v>20</v>
      </c>
      <c r="D23" s="29">
        <v>110.1</v>
      </c>
      <c r="E23" s="29">
        <v>110.7</v>
      </c>
      <c r="F23" s="29">
        <v>104</v>
      </c>
      <c r="G23" s="29">
        <v>115.6</v>
      </c>
      <c r="H23" s="30">
        <f t="shared" si="0"/>
        <v>110.1</v>
      </c>
      <c r="I23" s="29">
        <f>MAX(D23:G23)-MIN(D23:G23)</f>
        <v>11.599999999999994</v>
      </c>
      <c r="J23" s="43"/>
      <c r="K23" s="29">
        <v>20</v>
      </c>
      <c r="L23" s="29">
        <v>110.1</v>
      </c>
      <c r="M23" s="29">
        <v>110.7</v>
      </c>
      <c r="N23" s="29">
        <v>104</v>
      </c>
      <c r="O23" s="29">
        <v>115.6</v>
      </c>
      <c r="P23" s="30">
        <f t="shared" si="1"/>
        <v>110.1</v>
      </c>
      <c r="Q23" s="29">
        <f t="shared" si="2"/>
        <v>11.599999999999994</v>
      </c>
      <c r="R23" s="42"/>
      <c r="S23" s="42"/>
    </row>
    <row r="24" spans="1:19">
      <c r="A24" s="42"/>
      <c r="B24" s="42"/>
      <c r="C24" s="29">
        <v>21</v>
      </c>
      <c r="D24" s="29">
        <v>116.9</v>
      </c>
      <c r="E24" s="29">
        <v>86.3</v>
      </c>
      <c r="F24" s="29">
        <v>96.4</v>
      </c>
      <c r="G24" s="29">
        <v>99.3</v>
      </c>
      <c r="H24" s="30">
        <f t="shared" si="0"/>
        <v>99.725000000000009</v>
      </c>
      <c r="I24" s="29">
        <f>MAX(D24:G24)-MIN(D24:G24)</f>
        <v>30.600000000000009</v>
      </c>
      <c r="J24" s="43"/>
      <c r="K24" s="29">
        <v>21</v>
      </c>
      <c r="L24" s="29">
        <v>112.2</v>
      </c>
      <c r="M24" s="29">
        <v>110.5</v>
      </c>
      <c r="N24" s="29">
        <v>112.8</v>
      </c>
      <c r="O24" s="29">
        <v>109.2</v>
      </c>
      <c r="P24" s="30">
        <f t="shared" si="1"/>
        <v>111.175</v>
      </c>
      <c r="Q24" s="29">
        <f t="shared" si="2"/>
        <v>3.5999999999999943</v>
      </c>
      <c r="R24" s="42"/>
      <c r="S24" s="42"/>
    </row>
    <row r="25" spans="1:19">
      <c r="A25" s="42"/>
      <c r="B25" s="42"/>
      <c r="C25" s="29">
        <v>22</v>
      </c>
      <c r="D25" s="29">
        <v>78.900000000000006</v>
      </c>
      <c r="E25" s="29">
        <v>91.4</v>
      </c>
      <c r="F25" s="29">
        <v>96.5</v>
      </c>
      <c r="G25" s="29">
        <v>109.2</v>
      </c>
      <c r="H25" s="30">
        <f t="shared" si="0"/>
        <v>94</v>
      </c>
      <c r="I25" s="29">
        <f>MAX(D25:G25)-MIN(D25:G25)</f>
        <v>30.299999999999997</v>
      </c>
      <c r="J25" s="43"/>
      <c r="K25" s="29">
        <v>22</v>
      </c>
      <c r="L25" s="29">
        <v>94.5</v>
      </c>
      <c r="M25" s="29">
        <v>91.3</v>
      </c>
      <c r="N25" s="29">
        <v>82.7</v>
      </c>
      <c r="O25" s="29">
        <v>91.7</v>
      </c>
      <c r="P25" s="30">
        <f t="shared" si="1"/>
        <v>90.05</v>
      </c>
      <c r="Q25" s="29">
        <f t="shared" si="2"/>
        <v>11.799999999999997</v>
      </c>
      <c r="R25" s="42"/>
      <c r="S25" s="42"/>
    </row>
    <row r="26" spans="1:19">
      <c r="A26" s="42"/>
      <c r="B26" s="42"/>
      <c r="C26" s="29">
        <v>23</v>
      </c>
      <c r="D26" s="29">
        <v>112.2</v>
      </c>
      <c r="E26" s="29">
        <v>110.5</v>
      </c>
      <c r="F26" s="29">
        <v>98.3</v>
      </c>
      <c r="G26" s="29">
        <v>109.2</v>
      </c>
      <c r="H26" s="30">
        <f t="shared" si="0"/>
        <v>107.55</v>
      </c>
      <c r="I26" s="29">
        <f>MAX(D26:G26)-MIN(D26:G26)</f>
        <v>13.900000000000006</v>
      </c>
      <c r="J26" s="43"/>
      <c r="K26" s="29">
        <v>23</v>
      </c>
      <c r="L26" s="29">
        <v>86.3</v>
      </c>
      <c r="M26" s="29">
        <v>96.4</v>
      </c>
      <c r="N26" s="29">
        <v>99.3</v>
      </c>
      <c r="O26" s="29">
        <v>80.5</v>
      </c>
      <c r="P26" s="30">
        <f t="shared" si="1"/>
        <v>90.625</v>
      </c>
      <c r="Q26" s="29">
        <f t="shared" si="2"/>
        <v>18.799999999999997</v>
      </c>
      <c r="R26" s="42"/>
      <c r="S26" s="42"/>
    </row>
    <row r="27" spans="1:19">
      <c r="A27" s="42"/>
      <c r="B27" s="42"/>
      <c r="C27" s="29">
        <v>24</v>
      </c>
      <c r="D27" s="29">
        <v>88.8</v>
      </c>
      <c r="E27" s="29">
        <v>105.9</v>
      </c>
      <c r="F27" s="29">
        <v>86.3</v>
      </c>
      <c r="G27" s="29">
        <v>76</v>
      </c>
      <c r="H27" s="30">
        <f t="shared" si="0"/>
        <v>89.25</v>
      </c>
      <c r="I27" s="29">
        <f>MAX(D27:G27)-MIN(D27:G27)</f>
        <v>29.900000000000006</v>
      </c>
      <c r="J27" s="43"/>
      <c r="K27" s="29">
        <v>24</v>
      </c>
      <c r="L27" s="29">
        <v>88.8</v>
      </c>
      <c r="M27" s="29">
        <v>74.2</v>
      </c>
      <c r="N27" s="29">
        <v>86.3</v>
      </c>
      <c r="O27" s="29">
        <v>76</v>
      </c>
      <c r="P27" s="30">
        <f t="shared" si="1"/>
        <v>81.325000000000003</v>
      </c>
      <c r="Q27" s="29">
        <f t="shared" si="2"/>
        <v>14.599999999999994</v>
      </c>
      <c r="R27" s="42"/>
      <c r="S27" s="42"/>
    </row>
    <row r="28" spans="1:19">
      <c r="A28" s="42"/>
      <c r="B28" s="42"/>
      <c r="C28" s="29">
        <v>25</v>
      </c>
      <c r="D28" s="29">
        <v>98.6</v>
      </c>
      <c r="E28" s="29">
        <v>93.5</v>
      </c>
      <c r="F28" s="29">
        <v>106.2</v>
      </c>
      <c r="G28" s="29">
        <v>92.8</v>
      </c>
      <c r="H28" s="30">
        <f t="shared" si="0"/>
        <v>97.775000000000006</v>
      </c>
      <c r="I28" s="29">
        <f>MAX(D28:G28)-MIN(D28:G28)</f>
        <v>13.400000000000006</v>
      </c>
      <c r="J28" s="43"/>
      <c r="K28" s="29">
        <v>25</v>
      </c>
      <c r="L28" s="29">
        <v>113.8</v>
      </c>
      <c r="M28" s="29">
        <v>111.8</v>
      </c>
      <c r="N28" s="29">
        <v>104.4</v>
      </c>
      <c r="O28" s="29">
        <v>112.7</v>
      </c>
      <c r="P28" s="30">
        <f t="shared" si="1"/>
        <v>110.675</v>
      </c>
      <c r="Q28" s="29">
        <f t="shared" si="2"/>
        <v>9.3999999999999915</v>
      </c>
      <c r="R28" s="42"/>
      <c r="S28" s="42"/>
    </row>
    <row r="29" spans="1:19">
      <c r="A29" s="42"/>
      <c r="B29" s="42"/>
      <c r="C29" s="29">
        <v>26</v>
      </c>
      <c r="D29" s="29">
        <v>99.1</v>
      </c>
      <c r="E29" s="29">
        <v>99.6</v>
      </c>
      <c r="F29" s="29">
        <v>83.6</v>
      </c>
      <c r="G29" s="29">
        <v>106.5</v>
      </c>
      <c r="H29" s="30">
        <f t="shared" si="0"/>
        <v>97.199999999999989</v>
      </c>
      <c r="I29" s="29">
        <f>MAX(D29:G29)-MIN(D29:G29)</f>
        <v>22.900000000000006</v>
      </c>
      <c r="J29" s="43"/>
      <c r="K29" s="29">
        <v>26</v>
      </c>
      <c r="L29" s="29">
        <v>98.6</v>
      </c>
      <c r="M29" s="29">
        <v>93.5</v>
      </c>
      <c r="N29" s="29">
        <v>95</v>
      </c>
      <c r="O29" s="29">
        <v>92.8</v>
      </c>
      <c r="P29" s="30">
        <f t="shared" si="1"/>
        <v>94.975000000000009</v>
      </c>
      <c r="Q29" s="29">
        <f t="shared" si="2"/>
        <v>5.7999999999999972</v>
      </c>
      <c r="R29" s="42"/>
      <c r="S29" s="42"/>
    </row>
    <row r="30" spans="1:19">
      <c r="A30" s="42"/>
      <c r="B30" s="42"/>
      <c r="C30" s="29">
        <v>27</v>
      </c>
      <c r="D30" s="29">
        <v>90.5</v>
      </c>
      <c r="E30" s="29">
        <v>110</v>
      </c>
      <c r="F30" s="29">
        <v>82.6</v>
      </c>
      <c r="G30" s="29">
        <v>86</v>
      </c>
      <c r="H30" s="30">
        <f t="shared" si="0"/>
        <v>92.275000000000006</v>
      </c>
      <c r="I30" s="29">
        <f>MAX(D30:G30)-MIN(D30:G30)</f>
        <v>27.400000000000006</v>
      </c>
      <c r="J30" s="43"/>
      <c r="K30" s="29">
        <v>27</v>
      </c>
      <c r="L30" s="29">
        <v>99.1</v>
      </c>
      <c r="M30" s="29">
        <v>99.6</v>
      </c>
      <c r="N30" s="29">
        <v>83.6</v>
      </c>
      <c r="O30" s="29">
        <v>96.7</v>
      </c>
      <c r="P30" s="30">
        <f t="shared" si="1"/>
        <v>94.749999999999986</v>
      </c>
      <c r="Q30" s="29">
        <f t="shared" si="2"/>
        <v>16</v>
      </c>
      <c r="R30" s="42"/>
      <c r="S30" s="42"/>
    </row>
    <row r="31" spans="1:19">
      <c r="A31" s="42"/>
      <c r="B31" s="42"/>
      <c r="C31" s="29">
        <v>28</v>
      </c>
      <c r="D31" s="29">
        <v>106.7</v>
      </c>
      <c r="E31" s="29">
        <v>107.9</v>
      </c>
      <c r="F31" s="29">
        <v>109.9</v>
      </c>
      <c r="G31" s="29">
        <v>108.8</v>
      </c>
      <c r="H31" s="30">
        <f t="shared" si="0"/>
        <v>108.325</v>
      </c>
      <c r="I31" s="29">
        <f>MAX(D31:G31)-MIN(D31:G31)</f>
        <v>3.2000000000000028</v>
      </c>
      <c r="J31" s="43"/>
      <c r="K31" s="29">
        <v>28</v>
      </c>
      <c r="L31" s="29">
        <v>78.400000000000006</v>
      </c>
      <c r="M31" s="29">
        <v>98.3</v>
      </c>
      <c r="N31" s="29">
        <v>81.099999999999994</v>
      </c>
      <c r="O31" s="29">
        <v>87.4</v>
      </c>
      <c r="P31" s="30">
        <f t="shared" si="1"/>
        <v>86.299999999999983</v>
      </c>
      <c r="Q31" s="29">
        <f t="shared" si="2"/>
        <v>19.899999999999991</v>
      </c>
      <c r="R31" s="42"/>
      <c r="S31" s="42"/>
    </row>
    <row r="32" spans="1:19">
      <c r="A32" s="42"/>
      <c r="B32" s="42"/>
      <c r="C32" s="29">
        <v>29</v>
      </c>
      <c r="D32" s="29">
        <v>87.4</v>
      </c>
      <c r="E32" s="29">
        <v>95</v>
      </c>
      <c r="F32" s="29">
        <v>108.5</v>
      </c>
      <c r="G32" s="29">
        <v>96.7</v>
      </c>
      <c r="H32" s="30">
        <f t="shared" si="0"/>
        <v>96.899999999999991</v>
      </c>
      <c r="I32" s="29">
        <f>MAX(D32:G32)-MIN(D32:G32)</f>
        <v>21.099999999999994</v>
      </c>
      <c r="J32" s="43"/>
      <c r="K32" s="29">
        <v>29</v>
      </c>
      <c r="L32" s="29">
        <v>78.900000000000006</v>
      </c>
      <c r="M32" s="29">
        <v>91.4</v>
      </c>
      <c r="N32" s="29">
        <v>96.5</v>
      </c>
      <c r="O32" s="29">
        <v>90.2</v>
      </c>
      <c r="P32" s="30">
        <f t="shared" si="1"/>
        <v>89.25</v>
      </c>
      <c r="Q32" s="29">
        <f t="shared" si="2"/>
        <v>17.599999999999994</v>
      </c>
      <c r="R32" s="42"/>
      <c r="S32" s="42"/>
    </row>
    <row r="33" spans="1:19" ht="14.25" thickBot="1">
      <c r="A33" s="42"/>
      <c r="B33" s="42"/>
      <c r="C33" s="31">
        <v>30</v>
      </c>
      <c r="D33" s="31">
        <v>112.7</v>
      </c>
      <c r="E33" s="29">
        <v>78.400000000000006</v>
      </c>
      <c r="F33" s="29">
        <v>112.8</v>
      </c>
      <c r="G33" s="29">
        <v>81.099999999999994</v>
      </c>
      <c r="H33" s="32">
        <f t="shared" si="0"/>
        <v>96.25</v>
      </c>
      <c r="I33" s="31">
        <f>MAX(D33:G33)-MIN(D33:G33)</f>
        <v>34.399999999999991</v>
      </c>
      <c r="J33" s="43"/>
      <c r="K33" s="31">
        <v>30</v>
      </c>
      <c r="L33" s="31">
        <v>91.8</v>
      </c>
      <c r="M33" s="29">
        <v>98</v>
      </c>
      <c r="N33" s="29">
        <v>98.1</v>
      </c>
      <c r="O33" s="29">
        <v>79.2</v>
      </c>
      <c r="P33" s="32">
        <f t="shared" si="1"/>
        <v>91.774999999999991</v>
      </c>
      <c r="Q33" s="31">
        <f t="shared" si="2"/>
        <v>18.899999999999991</v>
      </c>
      <c r="R33" s="42"/>
      <c r="S33" s="42"/>
    </row>
    <row r="34" spans="1:19" ht="14.25" thickBot="1">
      <c r="A34" s="42"/>
      <c r="B34" s="42"/>
      <c r="C34" s="33" t="s">
        <v>0</v>
      </c>
      <c r="D34" s="34">
        <f>AVERAGE(D4:G33)</f>
        <v>98.978333333333325</v>
      </c>
      <c r="E34" s="39"/>
      <c r="F34" s="39"/>
      <c r="G34" s="39"/>
      <c r="H34" s="35">
        <f>AVERAGE(H4:H33)</f>
        <v>98.978333333333325</v>
      </c>
      <c r="I34" s="35">
        <f>AVERAGE(I4:I33)</f>
        <v>19.649999999999999</v>
      </c>
      <c r="J34" s="43"/>
      <c r="K34" s="33" t="s">
        <v>0</v>
      </c>
      <c r="L34" s="34">
        <f>AVERAGE(L4:O33)</f>
        <v>98.978333333333325</v>
      </c>
      <c r="M34" s="39"/>
      <c r="N34" s="39"/>
      <c r="O34" s="39"/>
      <c r="P34" s="35">
        <f>AVERAGE(P4:P33)</f>
        <v>98.978333333333339</v>
      </c>
      <c r="Q34" s="35">
        <f>AVERAGE(Q4:Q33)</f>
        <v>11.25</v>
      </c>
      <c r="R34" s="42"/>
      <c r="S34" s="42"/>
    </row>
    <row r="35" spans="1:19" ht="25.5" customHeight="1" thickBot="1">
      <c r="A35" s="42"/>
      <c r="B35" s="42"/>
      <c r="C35" s="36" t="s">
        <v>29</v>
      </c>
      <c r="D35" s="37">
        <f>STDEV(D4:G33)</f>
        <v>9.8936715477459565</v>
      </c>
      <c r="E35" s="40"/>
      <c r="F35" s="40"/>
      <c r="G35" s="41"/>
      <c r="H35" s="38"/>
      <c r="I35" s="38"/>
      <c r="J35" s="24"/>
      <c r="K35" s="36" t="s">
        <v>29</v>
      </c>
      <c r="L35" s="37">
        <f>STDEV(L4:O33)</f>
        <v>9.8936715477459547</v>
      </c>
      <c r="M35" s="40"/>
      <c r="N35" s="40"/>
      <c r="O35" s="40"/>
      <c r="P35" s="38"/>
      <c r="Q35" s="38"/>
      <c r="R35" s="42"/>
      <c r="S35" s="42"/>
    </row>
    <row r="36" spans="1:19" ht="14.25" thickBot="1">
      <c r="A36" s="42"/>
      <c r="B36" s="42"/>
      <c r="C36" s="44"/>
      <c r="D36" s="44"/>
      <c r="E36" s="40"/>
      <c r="F36" s="40"/>
      <c r="G36" s="41"/>
      <c r="H36" s="36" t="s">
        <v>1</v>
      </c>
      <c r="I36" s="37">
        <f>I34/2.059</f>
        <v>9.5434677027683321</v>
      </c>
      <c r="J36" s="43"/>
      <c r="K36" s="40"/>
      <c r="L36" s="40"/>
      <c r="M36" s="40"/>
      <c r="N36" s="40"/>
      <c r="O36" s="40"/>
      <c r="P36" s="36" t="s">
        <v>1</v>
      </c>
      <c r="Q36" s="37">
        <f>Q34/2.059</f>
        <v>5.4638173870811073</v>
      </c>
      <c r="R36" s="42"/>
      <c r="S36" s="42"/>
    </row>
    <row r="37" spans="1:19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4.25">
      <c r="A38" s="42"/>
      <c r="B38" s="42"/>
      <c r="C38" s="45" t="s">
        <v>35</v>
      </c>
      <c r="D38" s="46"/>
      <c r="E38" s="43"/>
      <c r="F38" s="43"/>
      <c r="G38" s="43"/>
      <c r="H38" s="43"/>
      <c r="I38" s="43"/>
      <c r="J38" s="43"/>
      <c r="K38" s="45" t="s">
        <v>36</v>
      </c>
      <c r="L38" s="46"/>
      <c r="M38" s="42"/>
      <c r="N38" s="42"/>
      <c r="O38" s="42"/>
      <c r="P38" s="42"/>
      <c r="Q38" s="42"/>
      <c r="R38" s="42"/>
      <c r="S38" s="42"/>
    </row>
    <row r="39" spans="1:19" ht="14.25">
      <c r="A39" s="42"/>
      <c r="B39" s="42"/>
      <c r="C39" s="25" t="s">
        <v>27</v>
      </c>
      <c r="D39" s="26">
        <f>H34+(0.729*I34)</f>
        <v>113.30318333333332</v>
      </c>
      <c r="E39" s="43"/>
      <c r="F39" s="43"/>
      <c r="G39" s="25" t="s">
        <v>37</v>
      </c>
      <c r="H39" s="27">
        <v>0.72899999999999998</v>
      </c>
      <c r="I39" s="43"/>
      <c r="J39" s="43"/>
      <c r="K39" s="25" t="s">
        <v>27</v>
      </c>
      <c r="L39" s="26">
        <f>P34+(0.729*Q34)</f>
        <v>107.17958333333334</v>
      </c>
      <c r="M39" s="42"/>
      <c r="N39" s="42"/>
      <c r="O39" s="42"/>
      <c r="P39" s="42"/>
      <c r="Q39" s="42"/>
      <c r="R39" s="42"/>
      <c r="S39" s="42"/>
    </row>
    <row r="40" spans="1:19" ht="14.25">
      <c r="A40" s="42"/>
      <c r="B40" s="42"/>
      <c r="C40" s="25" t="s">
        <v>28</v>
      </c>
      <c r="D40" s="26">
        <f>H34-(0.729*I34)</f>
        <v>84.653483333333327</v>
      </c>
      <c r="E40" s="43"/>
      <c r="F40" s="43"/>
      <c r="G40" s="24"/>
      <c r="H40" s="24"/>
      <c r="I40" s="43"/>
      <c r="J40" s="43"/>
      <c r="K40" s="25" t="s">
        <v>28</v>
      </c>
      <c r="L40" s="26">
        <f>P34-(0.729*Q34)</f>
        <v>90.777083333333337</v>
      </c>
      <c r="M40" s="42"/>
      <c r="N40" s="42"/>
      <c r="O40" s="42"/>
      <c r="P40" s="42"/>
      <c r="Q40" s="42"/>
      <c r="R40" s="42"/>
      <c r="S40" s="42"/>
    </row>
    <row r="41" spans="1:19" ht="16.5">
      <c r="A41" s="42"/>
      <c r="B41" s="42"/>
      <c r="C41" s="47"/>
      <c r="D41" s="47"/>
      <c r="E41" s="43"/>
      <c r="F41" s="43"/>
      <c r="G41" s="49" t="s">
        <v>40</v>
      </c>
      <c r="H41" s="48">
        <v>2.0590000000000002</v>
      </c>
      <c r="I41" s="43"/>
      <c r="J41" s="43"/>
      <c r="K41" s="47"/>
      <c r="L41" s="47"/>
      <c r="M41" s="42"/>
      <c r="N41" s="42"/>
      <c r="O41" s="42"/>
      <c r="P41" s="42"/>
      <c r="Q41" s="42"/>
      <c r="R41" s="42"/>
      <c r="S41" s="42"/>
    </row>
    <row r="42" spans="1:19" ht="14.25">
      <c r="A42" s="42"/>
      <c r="B42" s="42"/>
      <c r="C42" s="45" t="s">
        <v>8</v>
      </c>
      <c r="D42" s="45"/>
      <c r="E42" s="43"/>
      <c r="F42" s="43"/>
      <c r="G42" s="43"/>
      <c r="H42" s="43"/>
      <c r="I42" s="43"/>
      <c r="J42" s="43"/>
      <c r="K42" s="45" t="s">
        <v>8</v>
      </c>
      <c r="L42" s="45"/>
      <c r="M42" s="42"/>
      <c r="N42" s="42"/>
      <c r="O42" s="42"/>
      <c r="P42" s="42"/>
      <c r="Q42" s="42"/>
      <c r="R42" s="42"/>
      <c r="S42" s="42"/>
    </row>
    <row r="43" spans="1:19" ht="14.25">
      <c r="A43" s="42"/>
      <c r="B43" s="42"/>
      <c r="C43" s="25" t="s">
        <v>27</v>
      </c>
      <c r="D43" s="26">
        <f>2.282*I34</f>
        <v>44.841299999999997</v>
      </c>
      <c r="E43" s="43"/>
      <c r="F43" s="43"/>
      <c r="G43" s="25" t="s">
        <v>39</v>
      </c>
      <c r="H43" s="27">
        <v>2.282</v>
      </c>
      <c r="I43" s="43"/>
      <c r="J43" s="43"/>
      <c r="K43" s="25" t="s">
        <v>27</v>
      </c>
      <c r="L43" s="26">
        <f>2.282*Q34</f>
        <v>25.672499999999999</v>
      </c>
      <c r="M43" s="42"/>
      <c r="N43" s="42"/>
      <c r="O43" s="42"/>
      <c r="P43" s="42"/>
      <c r="Q43" s="42"/>
      <c r="R43" s="42"/>
      <c r="S43" s="42"/>
    </row>
    <row r="44" spans="1:19" ht="14.25">
      <c r="A44" s="42"/>
      <c r="B44" s="42"/>
      <c r="C44" s="25" t="s">
        <v>28</v>
      </c>
      <c r="D44" s="25">
        <f>0*I34</f>
        <v>0</v>
      </c>
      <c r="E44" s="43"/>
      <c r="F44" s="43"/>
      <c r="G44" s="25" t="s">
        <v>38</v>
      </c>
      <c r="H44" s="27">
        <v>0</v>
      </c>
      <c r="I44" s="43"/>
      <c r="J44" s="43"/>
      <c r="K44" s="25" t="s">
        <v>28</v>
      </c>
      <c r="L44" s="25">
        <f>0*Q34</f>
        <v>0</v>
      </c>
      <c r="M44" s="42"/>
      <c r="N44" s="42"/>
      <c r="O44" s="42"/>
      <c r="P44" s="42"/>
      <c r="Q44" s="42"/>
      <c r="R44" s="42"/>
      <c r="S44" s="42"/>
    </row>
    <row r="45" spans="1:19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selection activeCell="C95" sqref="C95:H98"/>
    </sheetView>
  </sheetViews>
  <sheetFormatPr defaultRowHeight="13.5"/>
  <sheetData>
    <row r="1" spans="1:23" ht="24" customHeight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G1" s="1" t="s">
        <v>30</v>
      </c>
      <c r="H1" s="1" t="s">
        <v>31</v>
      </c>
      <c r="I1" s="1" t="s">
        <v>8</v>
      </c>
      <c r="J1" s="1" t="s">
        <v>30</v>
      </c>
      <c r="K1" s="1" t="s">
        <v>31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S1" s="1" t="s">
        <v>30</v>
      </c>
      <c r="T1" s="1" t="s">
        <v>31</v>
      </c>
      <c r="U1" s="1" t="s">
        <v>8</v>
      </c>
      <c r="V1" s="1" t="s">
        <v>30</v>
      </c>
      <c r="W1" s="1" t="s">
        <v>31</v>
      </c>
    </row>
    <row r="2" spans="1:23">
      <c r="A2">
        <v>1</v>
      </c>
      <c r="B2">
        <v>90.2</v>
      </c>
      <c r="C2">
        <v>113.8</v>
      </c>
      <c r="D2">
        <v>111.8</v>
      </c>
      <c r="E2">
        <v>104.4</v>
      </c>
      <c r="F2" s="7">
        <f>AVERAGE(B2:E2)</f>
        <v>105.05000000000001</v>
      </c>
      <c r="G2" s="7">
        <v>84.7</v>
      </c>
      <c r="H2" s="7">
        <v>113.3</v>
      </c>
      <c r="I2">
        <f t="shared" ref="I2:I31" si="0">MAX(B2:E2)-MIN(B2:E2)</f>
        <v>23.599999999999994</v>
      </c>
      <c r="J2" s="7">
        <v>0</v>
      </c>
      <c r="K2">
        <v>44.8</v>
      </c>
      <c r="M2">
        <v>1</v>
      </c>
      <c r="N2">
        <v>105.6</v>
      </c>
      <c r="O2">
        <v>113.5</v>
      </c>
      <c r="P2">
        <v>107.1</v>
      </c>
      <c r="Q2">
        <v>101.2</v>
      </c>
      <c r="R2" s="7">
        <f>AVERAGE(N2:Q2)</f>
        <v>106.85</v>
      </c>
      <c r="S2" s="7">
        <v>90.8</v>
      </c>
      <c r="T2" s="7">
        <v>107.2</v>
      </c>
      <c r="U2">
        <f>MAX(N2:Q2)-MIN(N2:Q2)</f>
        <v>12.299999999999997</v>
      </c>
      <c r="V2" s="7">
        <v>0</v>
      </c>
      <c r="W2">
        <v>25.7</v>
      </c>
    </row>
    <row r="3" spans="1:23">
      <c r="A3">
        <v>2</v>
      </c>
      <c r="B3">
        <v>105.6</v>
      </c>
      <c r="C3">
        <v>98.8</v>
      </c>
      <c r="D3">
        <v>109.3</v>
      </c>
      <c r="E3">
        <v>113.5</v>
      </c>
      <c r="F3" s="7">
        <f t="shared" ref="F3:F31" si="1">AVERAGE(B3:E3)</f>
        <v>106.8</v>
      </c>
      <c r="G3" s="7">
        <v>84.7</v>
      </c>
      <c r="H3" s="7">
        <v>113.3</v>
      </c>
      <c r="I3">
        <f t="shared" si="0"/>
        <v>14.700000000000003</v>
      </c>
      <c r="J3" s="7">
        <v>0</v>
      </c>
      <c r="K3">
        <v>44.8</v>
      </c>
      <c r="M3">
        <v>2</v>
      </c>
      <c r="N3">
        <v>112.4</v>
      </c>
      <c r="O3">
        <v>109.3</v>
      </c>
      <c r="P3">
        <v>104</v>
      </c>
      <c r="Q3">
        <v>101.3</v>
      </c>
      <c r="R3" s="7">
        <f t="shared" ref="R3:R31" si="2">AVERAGE(N3:Q3)</f>
        <v>106.75</v>
      </c>
      <c r="S3" s="7">
        <v>90.8</v>
      </c>
      <c r="T3" s="7">
        <v>107.2</v>
      </c>
      <c r="U3">
        <f t="shared" ref="U3:U31" si="3">MAX(N3:Q3)-MIN(N3:Q3)</f>
        <v>11.100000000000009</v>
      </c>
      <c r="V3" s="7">
        <v>0</v>
      </c>
      <c r="W3">
        <v>25.7</v>
      </c>
    </row>
    <row r="4" spans="1:23">
      <c r="A4">
        <v>3</v>
      </c>
      <c r="B4">
        <v>104</v>
      </c>
      <c r="C4">
        <v>84.5</v>
      </c>
      <c r="D4">
        <v>98.9</v>
      </c>
      <c r="E4">
        <v>97</v>
      </c>
      <c r="F4" s="7">
        <f t="shared" si="1"/>
        <v>96.1</v>
      </c>
      <c r="G4" s="7">
        <v>84.7</v>
      </c>
      <c r="H4" s="7">
        <v>113.3</v>
      </c>
      <c r="I4">
        <f t="shared" si="0"/>
        <v>19.5</v>
      </c>
      <c r="J4" s="7">
        <v>0</v>
      </c>
      <c r="K4">
        <v>44.8</v>
      </c>
      <c r="M4">
        <v>3</v>
      </c>
      <c r="N4">
        <v>104.3</v>
      </c>
      <c r="O4">
        <v>112.7</v>
      </c>
      <c r="P4">
        <v>112</v>
      </c>
      <c r="Q4">
        <v>100.6</v>
      </c>
      <c r="R4" s="7">
        <f t="shared" si="2"/>
        <v>107.4</v>
      </c>
      <c r="S4" s="7">
        <v>90.8</v>
      </c>
      <c r="T4" s="7">
        <v>107.2</v>
      </c>
      <c r="U4">
        <f t="shared" si="3"/>
        <v>12.100000000000009</v>
      </c>
      <c r="V4" s="7">
        <v>0</v>
      </c>
      <c r="W4">
        <v>25.7</v>
      </c>
    </row>
    <row r="5" spans="1:23">
      <c r="A5">
        <v>4</v>
      </c>
      <c r="B5">
        <v>112.4</v>
      </c>
      <c r="C5">
        <v>86.2</v>
      </c>
      <c r="D5">
        <v>85.5</v>
      </c>
      <c r="E5">
        <v>106.5</v>
      </c>
      <c r="F5" s="7">
        <f t="shared" si="1"/>
        <v>97.65</v>
      </c>
      <c r="G5" s="7">
        <v>84.7</v>
      </c>
      <c r="H5" s="7">
        <v>113.3</v>
      </c>
      <c r="I5">
        <f t="shared" si="0"/>
        <v>26.900000000000006</v>
      </c>
      <c r="J5" s="7">
        <v>0</v>
      </c>
      <c r="K5">
        <v>44.8</v>
      </c>
      <c r="M5">
        <v>4</v>
      </c>
      <c r="N5">
        <v>104.3</v>
      </c>
      <c r="O5">
        <v>111.2</v>
      </c>
      <c r="P5">
        <v>108.7</v>
      </c>
      <c r="Q5">
        <v>113.6</v>
      </c>
      <c r="R5" s="7">
        <f t="shared" si="2"/>
        <v>109.44999999999999</v>
      </c>
      <c r="S5" s="7">
        <v>90.8</v>
      </c>
      <c r="T5" s="7">
        <v>107.2</v>
      </c>
      <c r="U5">
        <f t="shared" si="3"/>
        <v>9.2999999999999972</v>
      </c>
      <c r="V5" s="7">
        <v>0</v>
      </c>
      <c r="W5">
        <v>25.7</v>
      </c>
    </row>
    <row r="6" spans="1:23">
      <c r="A6">
        <v>5</v>
      </c>
      <c r="B6">
        <v>96.6</v>
      </c>
      <c r="C6">
        <v>99.9</v>
      </c>
      <c r="D6">
        <v>112.9</v>
      </c>
      <c r="E6">
        <v>96.8</v>
      </c>
      <c r="F6" s="7">
        <f t="shared" si="1"/>
        <v>101.55</v>
      </c>
      <c r="G6" s="7">
        <v>84.7</v>
      </c>
      <c r="H6" s="7">
        <v>113.3</v>
      </c>
      <c r="I6">
        <f t="shared" si="0"/>
        <v>16.300000000000011</v>
      </c>
      <c r="J6" s="7">
        <v>0</v>
      </c>
      <c r="K6">
        <v>44.8</v>
      </c>
      <c r="M6">
        <v>5</v>
      </c>
      <c r="N6">
        <v>101.3</v>
      </c>
      <c r="O6">
        <v>100.4</v>
      </c>
      <c r="P6">
        <v>95.1</v>
      </c>
      <c r="Q6">
        <v>106.7</v>
      </c>
      <c r="R6" s="7">
        <f t="shared" si="2"/>
        <v>100.87499999999999</v>
      </c>
      <c r="S6" s="7">
        <v>90.8</v>
      </c>
      <c r="T6" s="7">
        <v>107.2</v>
      </c>
      <c r="U6">
        <f t="shared" si="3"/>
        <v>11.600000000000009</v>
      </c>
      <c r="V6" s="7">
        <v>0</v>
      </c>
      <c r="W6">
        <v>25.7</v>
      </c>
    </row>
    <row r="7" spans="1:23">
      <c r="A7">
        <v>6</v>
      </c>
      <c r="B7">
        <v>91.7</v>
      </c>
      <c r="C7">
        <v>101.3</v>
      </c>
      <c r="D7">
        <v>107.1</v>
      </c>
      <c r="E7">
        <v>101.2</v>
      </c>
      <c r="F7" s="7">
        <f t="shared" si="1"/>
        <v>100.325</v>
      </c>
      <c r="G7" s="7">
        <v>84.7</v>
      </c>
      <c r="H7" s="7">
        <v>113.3</v>
      </c>
      <c r="I7">
        <f t="shared" si="0"/>
        <v>15.399999999999991</v>
      </c>
      <c r="J7" s="7">
        <v>0</v>
      </c>
      <c r="K7">
        <v>44.8</v>
      </c>
      <c r="M7">
        <v>6</v>
      </c>
      <c r="N7">
        <v>105.1</v>
      </c>
      <c r="O7">
        <v>116.9</v>
      </c>
      <c r="P7">
        <v>109.2</v>
      </c>
      <c r="Q7">
        <v>110</v>
      </c>
      <c r="R7" s="7">
        <f t="shared" si="2"/>
        <v>110.3</v>
      </c>
      <c r="S7" s="7">
        <v>90.8</v>
      </c>
      <c r="T7" s="7">
        <v>107.2</v>
      </c>
      <c r="U7">
        <f t="shared" si="3"/>
        <v>11.800000000000011</v>
      </c>
      <c r="V7" s="7">
        <v>0</v>
      </c>
      <c r="W7">
        <v>25.7</v>
      </c>
    </row>
    <row r="8" spans="1:23">
      <c r="A8">
        <v>7</v>
      </c>
      <c r="B8">
        <v>112</v>
      </c>
      <c r="C8">
        <v>97.9</v>
      </c>
      <c r="D8">
        <v>109</v>
      </c>
      <c r="E8">
        <v>95.2</v>
      </c>
      <c r="F8" s="7">
        <f t="shared" si="1"/>
        <v>103.52499999999999</v>
      </c>
      <c r="G8" s="7">
        <v>84.7</v>
      </c>
      <c r="H8" s="7">
        <v>113.3</v>
      </c>
      <c r="I8">
        <f t="shared" si="0"/>
        <v>16.799999999999997</v>
      </c>
      <c r="J8" s="7">
        <v>0</v>
      </c>
      <c r="K8">
        <v>44.8</v>
      </c>
      <c r="M8">
        <v>7</v>
      </c>
      <c r="N8">
        <v>104.5</v>
      </c>
      <c r="O8">
        <v>112.9</v>
      </c>
      <c r="P8">
        <v>105.9</v>
      </c>
      <c r="Q8">
        <v>109.9</v>
      </c>
      <c r="R8" s="7">
        <f t="shared" si="2"/>
        <v>108.30000000000001</v>
      </c>
      <c r="S8" s="7">
        <v>90.8</v>
      </c>
      <c r="T8" s="7">
        <v>107.2</v>
      </c>
      <c r="U8">
        <f t="shared" si="3"/>
        <v>8.4000000000000057</v>
      </c>
      <c r="V8" s="7">
        <v>0</v>
      </c>
      <c r="W8">
        <v>25.7</v>
      </c>
    </row>
    <row r="9" spans="1:23">
      <c r="A9">
        <v>8</v>
      </c>
      <c r="B9">
        <v>91.8</v>
      </c>
      <c r="C9">
        <v>98</v>
      </c>
      <c r="D9">
        <v>98.1</v>
      </c>
      <c r="E9">
        <v>79.2</v>
      </c>
      <c r="F9" s="7">
        <f t="shared" si="1"/>
        <v>91.774999999999991</v>
      </c>
      <c r="G9" s="7">
        <v>84.7</v>
      </c>
      <c r="H9" s="7">
        <v>113.3</v>
      </c>
      <c r="I9">
        <f t="shared" si="0"/>
        <v>18.899999999999991</v>
      </c>
      <c r="J9" s="7">
        <v>0</v>
      </c>
      <c r="K9">
        <v>44.8</v>
      </c>
      <c r="M9">
        <v>8</v>
      </c>
      <c r="N9">
        <v>108.5</v>
      </c>
      <c r="O9">
        <v>108.8</v>
      </c>
      <c r="P9">
        <v>106.7</v>
      </c>
      <c r="Q9">
        <v>107.9</v>
      </c>
      <c r="R9" s="7">
        <f t="shared" si="2"/>
        <v>107.97499999999999</v>
      </c>
      <c r="S9" s="7">
        <v>90.8</v>
      </c>
      <c r="T9" s="7">
        <v>107.2</v>
      </c>
      <c r="U9">
        <f t="shared" si="3"/>
        <v>2.0999999999999943</v>
      </c>
      <c r="V9" s="7">
        <v>0</v>
      </c>
      <c r="W9">
        <v>25.7</v>
      </c>
    </row>
    <row r="10" spans="1:23">
      <c r="A10">
        <v>9</v>
      </c>
      <c r="B10">
        <v>94.9</v>
      </c>
      <c r="C10">
        <v>87.1</v>
      </c>
      <c r="D10">
        <v>104.3</v>
      </c>
      <c r="E10">
        <v>112.7</v>
      </c>
      <c r="F10" s="7">
        <f t="shared" si="1"/>
        <v>99.75</v>
      </c>
      <c r="G10" s="7">
        <v>84.7</v>
      </c>
      <c r="H10" s="7">
        <v>113.3</v>
      </c>
      <c r="I10">
        <f t="shared" si="0"/>
        <v>25.600000000000009</v>
      </c>
      <c r="J10" s="7">
        <v>0</v>
      </c>
      <c r="K10">
        <v>44.8</v>
      </c>
      <c r="M10">
        <v>9</v>
      </c>
      <c r="N10">
        <v>106.5</v>
      </c>
      <c r="O10">
        <v>106.2</v>
      </c>
      <c r="P10">
        <v>106.2</v>
      </c>
      <c r="Q10">
        <v>98.8</v>
      </c>
      <c r="R10" s="7">
        <f t="shared" si="2"/>
        <v>104.425</v>
      </c>
      <c r="S10" s="7">
        <v>90.8</v>
      </c>
      <c r="T10" s="7">
        <v>107.2</v>
      </c>
      <c r="U10">
        <f t="shared" si="3"/>
        <v>7.7000000000000028</v>
      </c>
      <c r="V10" s="7">
        <v>0</v>
      </c>
      <c r="W10">
        <v>25.7</v>
      </c>
    </row>
    <row r="11" spans="1:23">
      <c r="A11">
        <v>10</v>
      </c>
      <c r="B11">
        <v>101.1</v>
      </c>
      <c r="C11">
        <v>104</v>
      </c>
      <c r="D11">
        <v>101.1</v>
      </c>
      <c r="E11">
        <v>102.7</v>
      </c>
      <c r="F11" s="7">
        <f t="shared" si="1"/>
        <v>102.22499999999999</v>
      </c>
      <c r="G11" s="7">
        <v>84.7</v>
      </c>
      <c r="H11" s="7">
        <v>113.3</v>
      </c>
      <c r="I11">
        <f t="shared" si="0"/>
        <v>2.9000000000000057</v>
      </c>
      <c r="J11" s="7">
        <v>0</v>
      </c>
      <c r="K11">
        <v>44.8</v>
      </c>
      <c r="M11">
        <v>10</v>
      </c>
      <c r="N11">
        <v>86.2</v>
      </c>
      <c r="O11">
        <v>85.5</v>
      </c>
      <c r="P11">
        <v>106.5</v>
      </c>
      <c r="Q11">
        <v>84.5</v>
      </c>
      <c r="R11" s="7">
        <f t="shared" si="2"/>
        <v>90.674999999999997</v>
      </c>
      <c r="S11" s="7">
        <v>90.8</v>
      </c>
      <c r="T11" s="7">
        <v>107.2</v>
      </c>
      <c r="U11">
        <f t="shared" si="3"/>
        <v>22</v>
      </c>
      <c r="V11" s="7">
        <v>0</v>
      </c>
      <c r="W11">
        <v>25.7</v>
      </c>
    </row>
    <row r="12" spans="1:23">
      <c r="A12">
        <v>11</v>
      </c>
      <c r="B12">
        <v>100.6</v>
      </c>
      <c r="C12">
        <v>83.3</v>
      </c>
      <c r="D12">
        <v>96.6</v>
      </c>
      <c r="E12">
        <v>88.5</v>
      </c>
      <c r="F12" s="7">
        <f t="shared" si="1"/>
        <v>92.25</v>
      </c>
      <c r="G12" s="7">
        <v>84.7</v>
      </c>
      <c r="H12" s="7">
        <v>113.3</v>
      </c>
      <c r="I12">
        <f t="shared" si="0"/>
        <v>17.299999999999997</v>
      </c>
      <c r="J12" s="7">
        <v>0</v>
      </c>
      <c r="K12">
        <v>44.8</v>
      </c>
      <c r="M12">
        <v>11</v>
      </c>
      <c r="N12">
        <v>97.9</v>
      </c>
      <c r="O12">
        <v>109</v>
      </c>
      <c r="P12">
        <v>95.2</v>
      </c>
      <c r="Q12">
        <v>98.9</v>
      </c>
      <c r="R12" s="7">
        <f t="shared" si="2"/>
        <v>100.25</v>
      </c>
      <c r="S12" s="7">
        <v>90.8</v>
      </c>
      <c r="T12" s="7">
        <v>107.2</v>
      </c>
      <c r="U12">
        <f t="shared" si="3"/>
        <v>13.799999999999997</v>
      </c>
      <c r="V12" s="7">
        <v>0</v>
      </c>
      <c r="W12">
        <v>25.7</v>
      </c>
    </row>
    <row r="13" spans="1:23">
      <c r="A13">
        <v>12</v>
      </c>
      <c r="B13">
        <v>80.5</v>
      </c>
      <c r="C13">
        <v>95</v>
      </c>
      <c r="D13">
        <v>98.3</v>
      </c>
      <c r="E13">
        <v>113.6</v>
      </c>
      <c r="F13" s="7">
        <f t="shared" si="1"/>
        <v>96.85</v>
      </c>
      <c r="G13" s="7">
        <v>84.7</v>
      </c>
      <c r="H13" s="7">
        <v>113.3</v>
      </c>
      <c r="I13">
        <f t="shared" si="0"/>
        <v>33.099999999999994</v>
      </c>
      <c r="J13" s="7">
        <v>0</v>
      </c>
      <c r="K13">
        <v>44.8</v>
      </c>
      <c r="M13">
        <v>12</v>
      </c>
      <c r="N13">
        <v>83.3</v>
      </c>
      <c r="O13">
        <v>96.6</v>
      </c>
      <c r="P13">
        <v>88.5</v>
      </c>
      <c r="Q13">
        <v>97</v>
      </c>
      <c r="R13" s="7">
        <f t="shared" si="2"/>
        <v>91.35</v>
      </c>
      <c r="S13" s="7">
        <v>90.8</v>
      </c>
      <c r="T13" s="7">
        <v>107.2</v>
      </c>
      <c r="U13">
        <f t="shared" si="3"/>
        <v>13.700000000000003</v>
      </c>
      <c r="V13" s="7">
        <v>0</v>
      </c>
      <c r="W13">
        <v>25.7</v>
      </c>
    </row>
    <row r="14" spans="1:23">
      <c r="A14">
        <v>13</v>
      </c>
      <c r="B14">
        <v>89.2</v>
      </c>
      <c r="C14">
        <v>93.9</v>
      </c>
      <c r="D14">
        <v>98.5</v>
      </c>
      <c r="E14">
        <v>106.7</v>
      </c>
      <c r="F14" s="7">
        <f t="shared" si="1"/>
        <v>97.075000000000003</v>
      </c>
      <c r="G14" s="7">
        <v>84.7</v>
      </c>
      <c r="H14" s="7">
        <v>113.3</v>
      </c>
      <c r="I14">
        <f t="shared" si="0"/>
        <v>17.5</v>
      </c>
      <c r="J14" s="7">
        <v>0</v>
      </c>
      <c r="K14">
        <v>44.8</v>
      </c>
      <c r="M14">
        <v>13</v>
      </c>
      <c r="N14">
        <v>95</v>
      </c>
      <c r="O14">
        <v>98.3</v>
      </c>
      <c r="P14">
        <v>94.9</v>
      </c>
      <c r="Q14">
        <v>99.9</v>
      </c>
      <c r="R14" s="7">
        <f t="shared" si="2"/>
        <v>97.025000000000006</v>
      </c>
      <c r="S14" s="7">
        <v>90.8</v>
      </c>
      <c r="T14" s="7">
        <v>107.2</v>
      </c>
      <c r="U14">
        <f t="shared" si="3"/>
        <v>5</v>
      </c>
      <c r="V14" s="7">
        <v>0</v>
      </c>
      <c r="W14">
        <v>25.7</v>
      </c>
    </row>
    <row r="15" spans="1:23">
      <c r="A15">
        <v>14</v>
      </c>
      <c r="B15">
        <v>96.7</v>
      </c>
      <c r="C15">
        <v>96.8</v>
      </c>
      <c r="D15">
        <v>106.2</v>
      </c>
      <c r="E15">
        <v>90</v>
      </c>
      <c r="F15" s="7">
        <f t="shared" si="1"/>
        <v>97.424999999999997</v>
      </c>
      <c r="G15" s="7">
        <v>84.7</v>
      </c>
      <c r="H15" s="7">
        <v>113.3</v>
      </c>
      <c r="I15">
        <f t="shared" si="0"/>
        <v>16.200000000000003</v>
      </c>
      <c r="J15" s="7">
        <v>0</v>
      </c>
      <c r="K15">
        <v>44.8</v>
      </c>
      <c r="M15">
        <v>14</v>
      </c>
      <c r="N15">
        <v>89.2</v>
      </c>
      <c r="O15">
        <v>93.9</v>
      </c>
      <c r="P15">
        <v>98.5</v>
      </c>
      <c r="Q15">
        <v>96.8</v>
      </c>
      <c r="R15" s="7">
        <f t="shared" si="2"/>
        <v>94.600000000000009</v>
      </c>
      <c r="S15" s="7">
        <v>90.8</v>
      </c>
      <c r="T15" s="7">
        <v>107.2</v>
      </c>
      <c r="U15">
        <f t="shared" si="3"/>
        <v>9.2999999999999972</v>
      </c>
      <c r="V15" s="7">
        <v>0</v>
      </c>
      <c r="W15">
        <v>25.7</v>
      </c>
    </row>
    <row r="16" spans="1:23">
      <c r="A16">
        <v>15</v>
      </c>
      <c r="B16">
        <v>74.2</v>
      </c>
      <c r="C16">
        <v>104.3</v>
      </c>
      <c r="D16">
        <v>111.2</v>
      </c>
      <c r="E16">
        <v>108.7</v>
      </c>
      <c r="F16" s="7">
        <f t="shared" si="1"/>
        <v>99.6</v>
      </c>
      <c r="G16" s="7">
        <v>84.7</v>
      </c>
      <c r="H16" s="7">
        <v>113.3</v>
      </c>
      <c r="I16">
        <f t="shared" si="0"/>
        <v>37</v>
      </c>
      <c r="J16" s="7">
        <v>0</v>
      </c>
      <c r="K16">
        <v>44.8</v>
      </c>
      <c r="M16">
        <v>15</v>
      </c>
      <c r="N16">
        <v>96.7</v>
      </c>
      <c r="O16">
        <v>96.8</v>
      </c>
      <c r="P16">
        <v>87.1</v>
      </c>
      <c r="Q16">
        <v>90</v>
      </c>
      <c r="R16" s="7">
        <f t="shared" si="2"/>
        <v>92.65</v>
      </c>
      <c r="S16" s="7">
        <v>90.8</v>
      </c>
      <c r="T16" s="7">
        <v>107.2</v>
      </c>
      <c r="U16">
        <f t="shared" si="3"/>
        <v>9.7000000000000028</v>
      </c>
      <c r="V16" s="7">
        <v>0</v>
      </c>
      <c r="W16">
        <v>25.7</v>
      </c>
    </row>
    <row r="17" spans="1:23">
      <c r="A17">
        <v>16</v>
      </c>
      <c r="B17">
        <v>100.8</v>
      </c>
      <c r="C17">
        <v>106</v>
      </c>
      <c r="D17">
        <v>101.5</v>
      </c>
      <c r="E17">
        <v>108.8</v>
      </c>
      <c r="F17" s="7">
        <f t="shared" si="1"/>
        <v>104.27500000000001</v>
      </c>
      <c r="G17" s="7">
        <v>84.7</v>
      </c>
      <c r="H17" s="7">
        <v>113.3</v>
      </c>
      <c r="I17">
        <f t="shared" si="0"/>
        <v>8</v>
      </c>
      <c r="J17" s="7">
        <v>0</v>
      </c>
      <c r="K17">
        <v>44.8</v>
      </c>
      <c r="M17">
        <v>16</v>
      </c>
      <c r="N17">
        <v>92</v>
      </c>
      <c r="O17">
        <v>92.5</v>
      </c>
      <c r="P17">
        <v>95</v>
      </c>
      <c r="Q17">
        <v>96.6</v>
      </c>
      <c r="R17" s="7">
        <f t="shared" si="2"/>
        <v>94.025000000000006</v>
      </c>
      <c r="S17" s="7">
        <v>90.8</v>
      </c>
      <c r="T17" s="7">
        <v>107.2</v>
      </c>
      <c r="U17">
        <f t="shared" si="3"/>
        <v>4.5999999999999943</v>
      </c>
      <c r="V17" s="7">
        <v>0</v>
      </c>
      <c r="W17">
        <v>25.7</v>
      </c>
    </row>
    <row r="18" spans="1:23">
      <c r="A18">
        <v>17</v>
      </c>
      <c r="B18">
        <v>96.7</v>
      </c>
      <c r="C18">
        <v>101.3</v>
      </c>
      <c r="D18">
        <v>100.4</v>
      </c>
      <c r="E18">
        <v>95.1</v>
      </c>
      <c r="F18" s="7">
        <f t="shared" si="1"/>
        <v>98.375</v>
      </c>
      <c r="G18" s="7">
        <v>84.7</v>
      </c>
      <c r="H18" s="7">
        <v>113.3</v>
      </c>
      <c r="I18">
        <f t="shared" si="0"/>
        <v>6.2000000000000028</v>
      </c>
      <c r="J18" s="7">
        <v>0</v>
      </c>
      <c r="K18">
        <v>44.8</v>
      </c>
      <c r="M18">
        <v>17</v>
      </c>
      <c r="N18">
        <v>90.5</v>
      </c>
      <c r="O18">
        <v>96.7</v>
      </c>
      <c r="P18">
        <v>82.6</v>
      </c>
      <c r="Q18">
        <v>86</v>
      </c>
      <c r="R18" s="7">
        <f t="shared" si="2"/>
        <v>88.949999999999989</v>
      </c>
      <c r="S18" s="7">
        <v>90.8</v>
      </c>
      <c r="T18" s="7">
        <v>107.2</v>
      </c>
      <c r="U18">
        <f t="shared" si="3"/>
        <v>14.100000000000009</v>
      </c>
      <c r="V18" s="7">
        <v>0</v>
      </c>
      <c r="W18">
        <v>25.7</v>
      </c>
    </row>
    <row r="19" spans="1:23">
      <c r="A19">
        <v>18</v>
      </c>
      <c r="B19">
        <v>105.1</v>
      </c>
      <c r="C19">
        <v>92</v>
      </c>
      <c r="D19">
        <v>92.5</v>
      </c>
      <c r="E19">
        <v>95</v>
      </c>
      <c r="F19" s="7">
        <f t="shared" si="1"/>
        <v>96.15</v>
      </c>
      <c r="G19" s="7">
        <v>84.7</v>
      </c>
      <c r="H19" s="7">
        <v>113.3</v>
      </c>
      <c r="I19">
        <f t="shared" si="0"/>
        <v>13.099999999999994</v>
      </c>
      <c r="J19" s="7">
        <v>0</v>
      </c>
      <c r="K19">
        <v>44.8</v>
      </c>
      <c r="M19">
        <v>18</v>
      </c>
      <c r="N19">
        <v>101.1</v>
      </c>
      <c r="O19">
        <v>104</v>
      </c>
      <c r="P19">
        <v>101.1</v>
      </c>
      <c r="Q19">
        <v>102.7</v>
      </c>
      <c r="R19" s="7">
        <f t="shared" si="2"/>
        <v>102.22499999999999</v>
      </c>
      <c r="S19" s="7">
        <v>90.8</v>
      </c>
      <c r="T19" s="7">
        <v>107.2</v>
      </c>
      <c r="U19">
        <f t="shared" si="3"/>
        <v>2.9000000000000057</v>
      </c>
      <c r="V19" s="7">
        <v>0</v>
      </c>
      <c r="W19">
        <v>25.7</v>
      </c>
    </row>
    <row r="20" spans="1:23">
      <c r="A20">
        <v>19</v>
      </c>
      <c r="B20">
        <v>104.5</v>
      </c>
      <c r="C20">
        <v>94.5</v>
      </c>
      <c r="D20">
        <v>91.3</v>
      </c>
      <c r="E20">
        <v>82.7</v>
      </c>
      <c r="F20" s="7">
        <f t="shared" si="1"/>
        <v>93.25</v>
      </c>
      <c r="G20" s="7">
        <v>84.7</v>
      </c>
      <c r="H20" s="7">
        <v>113.3</v>
      </c>
      <c r="I20">
        <f t="shared" si="0"/>
        <v>21.799999999999997</v>
      </c>
      <c r="J20" s="7">
        <v>0</v>
      </c>
      <c r="K20">
        <v>44.8</v>
      </c>
      <c r="M20">
        <v>19</v>
      </c>
      <c r="N20">
        <v>100.8</v>
      </c>
      <c r="O20">
        <v>106</v>
      </c>
      <c r="P20">
        <v>101.5</v>
      </c>
      <c r="Q20">
        <v>108.8</v>
      </c>
      <c r="R20" s="7">
        <f t="shared" si="2"/>
        <v>104.27500000000001</v>
      </c>
      <c r="S20" s="7">
        <v>90.8</v>
      </c>
      <c r="T20" s="7">
        <v>107.2</v>
      </c>
      <c r="U20">
        <f t="shared" si="3"/>
        <v>8</v>
      </c>
      <c r="V20" s="7">
        <v>0</v>
      </c>
      <c r="W20">
        <v>25.7</v>
      </c>
    </row>
    <row r="21" spans="1:23">
      <c r="A21">
        <v>20</v>
      </c>
      <c r="B21">
        <v>110.1</v>
      </c>
      <c r="C21">
        <v>110.7</v>
      </c>
      <c r="D21">
        <v>104</v>
      </c>
      <c r="E21">
        <v>115.6</v>
      </c>
      <c r="F21" s="7">
        <f t="shared" si="1"/>
        <v>110.1</v>
      </c>
      <c r="G21" s="7">
        <v>84.7</v>
      </c>
      <c r="H21" s="7">
        <v>113.3</v>
      </c>
      <c r="I21">
        <f t="shared" si="0"/>
        <v>11.599999999999994</v>
      </c>
      <c r="J21" s="7">
        <v>0</v>
      </c>
      <c r="K21">
        <v>44.8</v>
      </c>
      <c r="M21">
        <v>20</v>
      </c>
      <c r="N21">
        <v>110.1</v>
      </c>
      <c r="O21">
        <v>110.7</v>
      </c>
      <c r="P21">
        <v>104</v>
      </c>
      <c r="Q21">
        <v>115.6</v>
      </c>
      <c r="R21" s="7">
        <f t="shared" si="2"/>
        <v>110.1</v>
      </c>
      <c r="S21" s="7">
        <v>90.8</v>
      </c>
      <c r="T21" s="7">
        <v>107.2</v>
      </c>
      <c r="U21">
        <f t="shared" si="3"/>
        <v>11.599999999999994</v>
      </c>
      <c r="V21" s="7">
        <v>0</v>
      </c>
      <c r="W21">
        <v>25.7</v>
      </c>
    </row>
    <row r="22" spans="1:23">
      <c r="A22">
        <v>21</v>
      </c>
      <c r="B22">
        <v>116.9</v>
      </c>
      <c r="C22">
        <v>86.3</v>
      </c>
      <c r="D22">
        <v>96.4</v>
      </c>
      <c r="E22">
        <v>99.3</v>
      </c>
      <c r="F22" s="7">
        <f t="shared" si="1"/>
        <v>99.725000000000009</v>
      </c>
      <c r="G22" s="7">
        <v>84.7</v>
      </c>
      <c r="H22" s="7">
        <v>113.3</v>
      </c>
      <c r="I22">
        <f t="shared" si="0"/>
        <v>30.600000000000009</v>
      </c>
      <c r="J22" s="7">
        <v>0</v>
      </c>
      <c r="K22">
        <v>44.8</v>
      </c>
      <c r="M22">
        <v>21</v>
      </c>
      <c r="N22">
        <v>112.2</v>
      </c>
      <c r="O22">
        <v>110.5</v>
      </c>
      <c r="P22">
        <v>112.8</v>
      </c>
      <c r="Q22">
        <v>109.2</v>
      </c>
      <c r="R22" s="7">
        <f t="shared" si="2"/>
        <v>111.175</v>
      </c>
      <c r="S22" s="7">
        <v>90.8</v>
      </c>
      <c r="T22" s="7">
        <v>107.2</v>
      </c>
      <c r="U22">
        <f t="shared" si="3"/>
        <v>3.5999999999999943</v>
      </c>
      <c r="V22" s="7">
        <v>0</v>
      </c>
      <c r="W22">
        <v>25.7</v>
      </c>
    </row>
    <row r="23" spans="1:23">
      <c r="A23">
        <v>22</v>
      </c>
      <c r="B23">
        <v>78.900000000000006</v>
      </c>
      <c r="C23">
        <v>91.4</v>
      </c>
      <c r="D23">
        <v>96.5</v>
      </c>
      <c r="E23">
        <v>109.2</v>
      </c>
      <c r="F23" s="7">
        <f t="shared" si="1"/>
        <v>94</v>
      </c>
      <c r="G23" s="7">
        <v>84.7</v>
      </c>
      <c r="H23" s="7">
        <v>113.3</v>
      </c>
      <c r="I23">
        <f t="shared" si="0"/>
        <v>30.299999999999997</v>
      </c>
      <c r="J23" s="7">
        <v>0</v>
      </c>
      <c r="K23">
        <v>44.8</v>
      </c>
      <c r="M23">
        <v>22</v>
      </c>
      <c r="N23">
        <v>94.5</v>
      </c>
      <c r="O23">
        <v>91.3</v>
      </c>
      <c r="P23">
        <v>82.7</v>
      </c>
      <c r="Q23">
        <v>91.7</v>
      </c>
      <c r="R23" s="7">
        <f t="shared" si="2"/>
        <v>90.05</v>
      </c>
      <c r="S23" s="7">
        <v>90.8</v>
      </c>
      <c r="T23" s="7">
        <v>107.2</v>
      </c>
      <c r="U23">
        <f t="shared" si="3"/>
        <v>11.799999999999997</v>
      </c>
      <c r="V23" s="7">
        <v>0</v>
      </c>
      <c r="W23">
        <v>25.7</v>
      </c>
    </row>
    <row r="24" spans="1:23">
      <c r="A24">
        <v>23</v>
      </c>
      <c r="B24">
        <v>112.2</v>
      </c>
      <c r="C24">
        <v>110.5</v>
      </c>
      <c r="D24">
        <v>98.3</v>
      </c>
      <c r="E24">
        <v>109.2</v>
      </c>
      <c r="F24" s="7">
        <f t="shared" si="1"/>
        <v>107.55</v>
      </c>
      <c r="G24" s="7">
        <v>84.7</v>
      </c>
      <c r="H24" s="7">
        <v>113.3</v>
      </c>
      <c r="I24">
        <f t="shared" si="0"/>
        <v>13.900000000000006</v>
      </c>
      <c r="J24" s="7">
        <v>0</v>
      </c>
      <c r="K24">
        <v>44.8</v>
      </c>
      <c r="M24">
        <v>23</v>
      </c>
      <c r="N24">
        <v>86.3</v>
      </c>
      <c r="O24">
        <v>96.4</v>
      </c>
      <c r="P24">
        <v>99.3</v>
      </c>
      <c r="Q24">
        <v>80.5</v>
      </c>
      <c r="R24" s="7">
        <f t="shared" si="2"/>
        <v>90.625</v>
      </c>
      <c r="S24" s="7">
        <v>90.8</v>
      </c>
      <c r="T24" s="7">
        <v>107.2</v>
      </c>
      <c r="U24">
        <f t="shared" si="3"/>
        <v>18.799999999999997</v>
      </c>
      <c r="V24" s="7">
        <v>0</v>
      </c>
      <c r="W24">
        <v>25.7</v>
      </c>
    </row>
    <row r="25" spans="1:23">
      <c r="A25">
        <v>24</v>
      </c>
      <c r="B25">
        <v>88.8</v>
      </c>
      <c r="C25">
        <v>105.9</v>
      </c>
      <c r="D25">
        <v>86.3</v>
      </c>
      <c r="E25">
        <v>76</v>
      </c>
      <c r="F25" s="7">
        <f t="shared" si="1"/>
        <v>89.25</v>
      </c>
      <c r="G25" s="7">
        <v>84.7</v>
      </c>
      <c r="H25" s="7">
        <v>113.3</v>
      </c>
      <c r="I25">
        <f t="shared" si="0"/>
        <v>29.900000000000006</v>
      </c>
      <c r="J25" s="7">
        <v>0</v>
      </c>
      <c r="K25">
        <v>44.8</v>
      </c>
      <c r="M25">
        <v>24</v>
      </c>
      <c r="N25">
        <v>88.8</v>
      </c>
      <c r="O25">
        <v>74.2</v>
      </c>
      <c r="P25">
        <v>86.3</v>
      </c>
      <c r="Q25">
        <v>76</v>
      </c>
      <c r="R25" s="7">
        <f t="shared" si="2"/>
        <v>81.325000000000003</v>
      </c>
      <c r="S25" s="7">
        <v>90.8</v>
      </c>
      <c r="T25" s="7">
        <v>107.2</v>
      </c>
      <c r="U25">
        <f t="shared" si="3"/>
        <v>14.599999999999994</v>
      </c>
      <c r="V25" s="7">
        <v>0</v>
      </c>
      <c r="W25">
        <v>25.7</v>
      </c>
    </row>
    <row r="26" spans="1:23">
      <c r="A26">
        <v>25</v>
      </c>
      <c r="B26">
        <v>98.6</v>
      </c>
      <c r="C26">
        <v>93.5</v>
      </c>
      <c r="D26">
        <v>106.2</v>
      </c>
      <c r="E26">
        <v>92.8</v>
      </c>
      <c r="F26" s="7">
        <f t="shared" si="1"/>
        <v>97.775000000000006</v>
      </c>
      <c r="G26" s="7">
        <v>84.7</v>
      </c>
      <c r="H26" s="7">
        <v>113.3</v>
      </c>
      <c r="I26">
        <f t="shared" si="0"/>
        <v>13.400000000000006</v>
      </c>
      <c r="J26" s="7">
        <v>0</v>
      </c>
      <c r="K26">
        <v>44.8</v>
      </c>
      <c r="M26">
        <v>25</v>
      </c>
      <c r="N26">
        <v>113.8</v>
      </c>
      <c r="O26">
        <v>111.8</v>
      </c>
      <c r="P26">
        <v>104.4</v>
      </c>
      <c r="Q26">
        <v>112.7</v>
      </c>
      <c r="R26" s="7">
        <f t="shared" si="2"/>
        <v>110.675</v>
      </c>
      <c r="S26" s="7">
        <v>90.8</v>
      </c>
      <c r="T26" s="7">
        <v>107.2</v>
      </c>
      <c r="U26">
        <f t="shared" si="3"/>
        <v>9.3999999999999915</v>
      </c>
      <c r="V26" s="7">
        <v>0</v>
      </c>
      <c r="W26">
        <v>25.7</v>
      </c>
    </row>
    <row r="27" spans="1:23">
      <c r="A27">
        <v>26</v>
      </c>
      <c r="B27">
        <v>99.1</v>
      </c>
      <c r="C27">
        <v>99.6</v>
      </c>
      <c r="D27">
        <v>83.6</v>
      </c>
      <c r="E27">
        <v>106.5</v>
      </c>
      <c r="F27" s="7">
        <f t="shared" si="1"/>
        <v>97.199999999999989</v>
      </c>
      <c r="G27" s="7">
        <v>84.7</v>
      </c>
      <c r="H27" s="7">
        <v>113.3</v>
      </c>
      <c r="I27">
        <f t="shared" si="0"/>
        <v>22.900000000000006</v>
      </c>
      <c r="J27" s="7">
        <v>0</v>
      </c>
      <c r="K27">
        <v>44.8</v>
      </c>
      <c r="M27">
        <v>26</v>
      </c>
      <c r="N27">
        <v>98.6</v>
      </c>
      <c r="O27">
        <v>93.5</v>
      </c>
      <c r="P27">
        <v>95</v>
      </c>
      <c r="Q27">
        <v>92.8</v>
      </c>
      <c r="R27" s="7">
        <f t="shared" si="2"/>
        <v>94.975000000000009</v>
      </c>
      <c r="S27" s="7">
        <v>90.8</v>
      </c>
      <c r="T27" s="7">
        <v>107.2</v>
      </c>
      <c r="U27">
        <f t="shared" si="3"/>
        <v>5.7999999999999972</v>
      </c>
      <c r="V27" s="7">
        <v>0</v>
      </c>
      <c r="W27">
        <v>25.7</v>
      </c>
    </row>
    <row r="28" spans="1:23">
      <c r="A28">
        <v>27</v>
      </c>
      <c r="B28">
        <v>90.5</v>
      </c>
      <c r="C28">
        <v>110</v>
      </c>
      <c r="D28">
        <v>82.6</v>
      </c>
      <c r="E28">
        <v>86</v>
      </c>
      <c r="F28" s="7">
        <f t="shared" si="1"/>
        <v>92.275000000000006</v>
      </c>
      <c r="G28" s="7">
        <v>84.7</v>
      </c>
      <c r="H28" s="7">
        <v>113.3</v>
      </c>
      <c r="I28">
        <f t="shared" si="0"/>
        <v>27.400000000000006</v>
      </c>
      <c r="J28" s="7">
        <v>0</v>
      </c>
      <c r="K28">
        <v>44.8</v>
      </c>
      <c r="M28">
        <v>27</v>
      </c>
      <c r="N28">
        <v>99.1</v>
      </c>
      <c r="O28">
        <v>99.6</v>
      </c>
      <c r="P28">
        <v>83.6</v>
      </c>
      <c r="Q28">
        <v>96.7</v>
      </c>
      <c r="R28" s="7">
        <f t="shared" si="2"/>
        <v>94.749999999999986</v>
      </c>
      <c r="S28" s="7">
        <v>90.8</v>
      </c>
      <c r="T28" s="7">
        <v>107.2</v>
      </c>
      <c r="U28">
        <f t="shared" si="3"/>
        <v>16</v>
      </c>
      <c r="V28" s="7">
        <v>0</v>
      </c>
      <c r="W28">
        <v>25.7</v>
      </c>
    </row>
    <row r="29" spans="1:23">
      <c r="A29">
        <v>28</v>
      </c>
      <c r="B29">
        <v>106.7</v>
      </c>
      <c r="C29">
        <v>107.9</v>
      </c>
      <c r="D29">
        <v>109.9</v>
      </c>
      <c r="E29">
        <v>108.8</v>
      </c>
      <c r="F29" s="7">
        <f t="shared" si="1"/>
        <v>108.325</v>
      </c>
      <c r="G29" s="7">
        <v>84.7</v>
      </c>
      <c r="H29" s="7">
        <v>113.3</v>
      </c>
      <c r="I29">
        <f t="shared" si="0"/>
        <v>3.2000000000000028</v>
      </c>
      <c r="J29" s="7">
        <v>0</v>
      </c>
      <c r="K29">
        <v>44.8</v>
      </c>
      <c r="M29">
        <v>28</v>
      </c>
      <c r="N29">
        <v>78.400000000000006</v>
      </c>
      <c r="O29">
        <v>98.3</v>
      </c>
      <c r="P29">
        <v>81.099999999999994</v>
      </c>
      <c r="Q29">
        <v>87.4</v>
      </c>
      <c r="R29" s="7">
        <f t="shared" si="2"/>
        <v>86.299999999999983</v>
      </c>
      <c r="S29" s="7">
        <v>90.8</v>
      </c>
      <c r="T29" s="7">
        <v>107.2</v>
      </c>
      <c r="U29">
        <f t="shared" si="3"/>
        <v>19.899999999999991</v>
      </c>
      <c r="V29" s="7">
        <v>0</v>
      </c>
      <c r="W29">
        <v>25.7</v>
      </c>
    </row>
    <row r="30" spans="1:23">
      <c r="A30">
        <v>29</v>
      </c>
      <c r="B30">
        <v>87.4</v>
      </c>
      <c r="C30">
        <v>95</v>
      </c>
      <c r="D30">
        <v>108.5</v>
      </c>
      <c r="E30">
        <v>96.7</v>
      </c>
      <c r="F30" s="7">
        <f t="shared" si="1"/>
        <v>96.899999999999991</v>
      </c>
      <c r="G30" s="7">
        <v>84.7</v>
      </c>
      <c r="H30" s="7">
        <v>113.3</v>
      </c>
      <c r="I30">
        <f t="shared" si="0"/>
        <v>21.099999999999994</v>
      </c>
      <c r="J30" s="7">
        <v>0</v>
      </c>
      <c r="K30">
        <v>44.8</v>
      </c>
      <c r="M30">
        <v>29</v>
      </c>
      <c r="N30">
        <v>78.900000000000006</v>
      </c>
      <c r="O30">
        <v>91.4</v>
      </c>
      <c r="P30">
        <v>96.5</v>
      </c>
      <c r="Q30">
        <v>90.2</v>
      </c>
      <c r="R30" s="7">
        <f t="shared" si="2"/>
        <v>89.25</v>
      </c>
      <c r="S30" s="7">
        <v>90.8</v>
      </c>
      <c r="T30" s="7">
        <v>107.2</v>
      </c>
      <c r="U30">
        <f t="shared" si="3"/>
        <v>17.599999999999994</v>
      </c>
      <c r="V30" s="7">
        <v>0</v>
      </c>
      <c r="W30">
        <v>25.7</v>
      </c>
    </row>
    <row r="31" spans="1:23">
      <c r="A31">
        <v>30</v>
      </c>
      <c r="B31">
        <v>112.7</v>
      </c>
      <c r="C31">
        <v>78.400000000000006</v>
      </c>
      <c r="D31">
        <v>112.8</v>
      </c>
      <c r="E31">
        <v>81.099999999999994</v>
      </c>
      <c r="F31" s="7">
        <f t="shared" si="1"/>
        <v>96.25</v>
      </c>
      <c r="G31" s="7">
        <v>84.7</v>
      </c>
      <c r="H31" s="7">
        <v>113.3</v>
      </c>
      <c r="I31">
        <f t="shared" si="0"/>
        <v>34.399999999999991</v>
      </c>
      <c r="J31" s="7">
        <v>0</v>
      </c>
      <c r="K31">
        <v>44.8</v>
      </c>
      <c r="M31">
        <v>30</v>
      </c>
      <c r="N31">
        <v>91.8</v>
      </c>
      <c r="O31">
        <v>98</v>
      </c>
      <c r="P31">
        <v>98.1</v>
      </c>
      <c r="Q31">
        <v>79.2</v>
      </c>
      <c r="R31" s="7">
        <f t="shared" si="2"/>
        <v>91.774999999999991</v>
      </c>
      <c r="S31" s="7">
        <v>90.8</v>
      </c>
      <c r="T31" s="7">
        <v>107.2</v>
      </c>
      <c r="U31">
        <f t="shared" si="3"/>
        <v>18.899999999999991</v>
      </c>
      <c r="V31" s="7">
        <v>0</v>
      </c>
      <c r="W31">
        <v>25.7</v>
      </c>
    </row>
    <row r="32" spans="1:23">
      <c r="A32" t="s">
        <v>0</v>
      </c>
      <c r="B32" s="7">
        <f>AVERAGE(B2:E31)</f>
        <v>98.978333333333325</v>
      </c>
      <c r="F32" s="7">
        <f>AVERAGE(F2:F31)</f>
        <v>98.978333333333325</v>
      </c>
      <c r="G32" s="7">
        <v>84.7</v>
      </c>
      <c r="H32" s="7">
        <v>113.3</v>
      </c>
      <c r="I32" s="7">
        <f>AVERAGE(I2:I31)</f>
        <v>19.649999999999999</v>
      </c>
      <c r="J32" s="7">
        <v>0</v>
      </c>
      <c r="K32">
        <v>44.8</v>
      </c>
      <c r="M32" t="s">
        <v>0</v>
      </c>
      <c r="N32" s="7">
        <f>AVERAGE(N2:Q31)</f>
        <v>98.978333333333325</v>
      </c>
      <c r="R32" s="7">
        <f>AVERAGE(R2:R31)</f>
        <v>98.978333333333339</v>
      </c>
      <c r="S32" s="7">
        <v>90.8</v>
      </c>
      <c r="T32" s="7">
        <v>107.2</v>
      </c>
      <c r="U32" s="7">
        <f>AVERAGE(U2:U31)</f>
        <v>11.25</v>
      </c>
      <c r="V32" s="7">
        <v>0</v>
      </c>
      <c r="W32">
        <v>25.7</v>
      </c>
    </row>
    <row r="33" spans="1:21" ht="25.5" customHeight="1">
      <c r="A33" s="8" t="s">
        <v>29</v>
      </c>
      <c r="B33" s="9">
        <f>STDEV(B2:E31)</f>
        <v>9.8936715477459565</v>
      </c>
      <c r="M33" s="8" t="s">
        <v>29</v>
      </c>
      <c r="N33" s="9">
        <f>STDEV(N2:Q31)</f>
        <v>9.8936715477459547</v>
      </c>
    </row>
    <row r="34" spans="1:21">
      <c r="F34" s="8" t="s">
        <v>1</v>
      </c>
      <c r="G34" s="8"/>
      <c r="H34" s="8"/>
      <c r="I34" s="9">
        <f>I32/2.059</f>
        <v>9.5434677027683321</v>
      </c>
      <c r="J34" s="9"/>
      <c r="K34" s="9"/>
      <c r="R34" s="8" t="s">
        <v>1</v>
      </c>
      <c r="S34" s="8"/>
      <c r="T34" s="8"/>
      <c r="U34" s="9">
        <f>U32/2.059</f>
        <v>5.4638173870811073</v>
      </c>
    </row>
    <row r="35" spans="1:21" ht="14.25" thickBot="1"/>
    <row r="36" spans="1:21">
      <c r="R36">
        <v>65</v>
      </c>
      <c r="S36" s="23" t="s">
        <v>32</v>
      </c>
      <c r="T36" s="23" t="s">
        <v>34</v>
      </c>
    </row>
    <row r="37" spans="1:21">
      <c r="R37">
        <v>70</v>
      </c>
      <c r="S37" s="20">
        <v>65</v>
      </c>
      <c r="T37" s="21">
        <v>0</v>
      </c>
    </row>
    <row r="38" spans="1:21">
      <c r="R38">
        <v>75</v>
      </c>
      <c r="S38" s="20">
        <v>70</v>
      </c>
      <c r="T38" s="21">
        <v>0</v>
      </c>
    </row>
    <row r="39" spans="1:21">
      <c r="R39">
        <v>80</v>
      </c>
      <c r="S39" s="20">
        <v>75</v>
      </c>
      <c r="T39" s="21">
        <v>1</v>
      </c>
    </row>
    <row r="40" spans="1:21">
      <c r="R40">
        <v>85</v>
      </c>
      <c r="S40" s="20">
        <v>80</v>
      </c>
      <c r="T40" s="21">
        <v>4</v>
      </c>
    </row>
    <row r="41" spans="1:21">
      <c r="F41" t="s">
        <v>7</v>
      </c>
      <c r="R41">
        <v>90</v>
      </c>
      <c r="S41" s="20">
        <v>85</v>
      </c>
      <c r="T41" s="21">
        <v>7</v>
      </c>
    </row>
    <row r="42" spans="1:21">
      <c r="F42" t="s">
        <v>7</v>
      </c>
      <c r="R42">
        <v>95</v>
      </c>
      <c r="S42" s="20">
        <v>90</v>
      </c>
      <c r="T42" s="21">
        <v>11</v>
      </c>
    </row>
    <row r="43" spans="1:21">
      <c r="F43" t="s">
        <v>7</v>
      </c>
      <c r="R43">
        <v>100</v>
      </c>
      <c r="S43" s="20">
        <v>95</v>
      </c>
      <c r="T43" s="21">
        <v>16</v>
      </c>
    </row>
    <row r="44" spans="1:21">
      <c r="F44" t="s">
        <v>7</v>
      </c>
      <c r="R44">
        <v>105</v>
      </c>
      <c r="S44" s="20">
        <v>100</v>
      </c>
      <c r="T44" s="21">
        <v>25</v>
      </c>
    </row>
    <row r="45" spans="1:21">
      <c r="F45" t="s">
        <v>7</v>
      </c>
      <c r="R45">
        <v>110</v>
      </c>
      <c r="S45" s="20">
        <v>105</v>
      </c>
      <c r="T45" s="21">
        <v>17</v>
      </c>
    </row>
    <row r="46" spans="1:21">
      <c r="F46" t="s">
        <v>7</v>
      </c>
      <c r="R46">
        <v>115</v>
      </c>
      <c r="S46" s="20">
        <v>110</v>
      </c>
      <c r="T46" s="21">
        <v>22</v>
      </c>
    </row>
    <row r="47" spans="1:21">
      <c r="F47" t="s">
        <v>7</v>
      </c>
      <c r="R47">
        <v>120</v>
      </c>
      <c r="S47" s="20">
        <v>115</v>
      </c>
      <c r="T47" s="21">
        <v>15</v>
      </c>
    </row>
    <row r="48" spans="1:21">
      <c r="F48" t="s">
        <v>7</v>
      </c>
      <c r="R48">
        <v>125</v>
      </c>
      <c r="S48" s="20">
        <v>120</v>
      </c>
      <c r="T48" s="21">
        <v>2</v>
      </c>
    </row>
    <row r="49" spans="6:20">
      <c r="F49" t="s">
        <v>7</v>
      </c>
      <c r="R49">
        <v>130</v>
      </c>
      <c r="S49" s="20">
        <v>125</v>
      </c>
      <c r="T49" s="21">
        <v>0</v>
      </c>
    </row>
    <row r="50" spans="6:20">
      <c r="F50" t="s">
        <v>7</v>
      </c>
      <c r="R50">
        <v>135</v>
      </c>
      <c r="S50" s="20">
        <v>130</v>
      </c>
      <c r="T50" s="21">
        <v>0</v>
      </c>
    </row>
    <row r="51" spans="6:20">
      <c r="F51" t="s">
        <v>7</v>
      </c>
      <c r="R51">
        <v>140</v>
      </c>
      <c r="S51" s="20">
        <v>135</v>
      </c>
      <c r="T51" s="21">
        <v>0</v>
      </c>
    </row>
    <row r="52" spans="6:20">
      <c r="F52" t="s">
        <v>7</v>
      </c>
      <c r="R52">
        <v>145</v>
      </c>
      <c r="S52" s="20">
        <v>140</v>
      </c>
      <c r="T52" s="21">
        <v>0</v>
      </c>
    </row>
    <row r="53" spans="6:20">
      <c r="S53" s="20">
        <v>145</v>
      </c>
      <c r="T53" s="21">
        <v>0</v>
      </c>
    </row>
    <row r="54" spans="6:20" ht="14.25" thickBot="1">
      <c r="S54" s="22" t="s">
        <v>33</v>
      </c>
      <c r="T54" s="22">
        <v>0</v>
      </c>
    </row>
    <row r="70" spans="1:11">
      <c r="A70" s="18" t="s">
        <v>27</v>
      </c>
      <c r="B70" s="7">
        <f>F32+(0.729*I32)</f>
        <v>113.30318333333332</v>
      </c>
      <c r="J70" s="18" t="s">
        <v>27</v>
      </c>
      <c r="K70" s="7">
        <f>R32+(0.729*U32)</f>
        <v>107.17958333333334</v>
      </c>
    </row>
    <row r="71" spans="1:11">
      <c r="A71" s="18" t="s">
        <v>28</v>
      </c>
      <c r="B71" s="7">
        <f>F32-(0.729*I32)</f>
        <v>84.653483333333327</v>
      </c>
      <c r="J71" s="18" t="s">
        <v>28</v>
      </c>
      <c r="K71" s="7">
        <f>R32-(0.729*U32)</f>
        <v>90.777083333333337</v>
      </c>
    </row>
    <row r="72" spans="1:11">
      <c r="F72" t="s">
        <v>7</v>
      </c>
    </row>
    <row r="73" spans="1:11">
      <c r="F73" t="s">
        <v>7</v>
      </c>
    </row>
    <row r="74" spans="1:11">
      <c r="F74" t="s">
        <v>7</v>
      </c>
    </row>
    <row r="75" spans="1:11">
      <c r="F75" t="s">
        <v>7</v>
      </c>
    </row>
    <row r="89" spans="1:16">
      <c r="A89" s="54" t="s">
        <v>27</v>
      </c>
      <c r="B89" s="55">
        <f>2.282*I32</f>
        <v>44.841299999999997</v>
      </c>
      <c r="C89" s="42"/>
      <c r="D89" s="42"/>
      <c r="E89" s="42"/>
      <c r="F89" s="42"/>
      <c r="G89" s="42"/>
      <c r="H89" s="42"/>
      <c r="I89" s="42"/>
      <c r="J89" s="54" t="s">
        <v>27</v>
      </c>
      <c r="K89" s="55">
        <f>2.282*U32</f>
        <v>25.672499999999999</v>
      </c>
      <c r="L89" s="42"/>
      <c r="M89" s="42"/>
      <c r="N89" s="42"/>
      <c r="O89" s="42"/>
      <c r="P89" s="42"/>
    </row>
    <row r="90" spans="1:16">
      <c r="A90" s="54" t="s">
        <v>28</v>
      </c>
      <c r="B90" s="42">
        <f>0*I32</f>
        <v>0</v>
      </c>
      <c r="C90" s="42"/>
      <c r="D90" s="42"/>
      <c r="E90" s="42"/>
      <c r="F90" s="42"/>
      <c r="G90" s="42"/>
      <c r="H90" s="42"/>
      <c r="I90" s="42"/>
      <c r="J90" s="54" t="s">
        <v>28</v>
      </c>
      <c r="K90" s="42">
        <f>0*U32</f>
        <v>0</v>
      </c>
      <c r="L90" s="42"/>
      <c r="M90" s="42"/>
      <c r="N90" s="42"/>
      <c r="O90" s="42"/>
      <c r="P90" s="42"/>
    </row>
    <row r="91" spans="1:16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>
      <c r="A92" s="42" t="s">
        <v>48</v>
      </c>
      <c r="B92" s="42">
        <v>145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>
      <c r="A93" s="42" t="s">
        <v>49</v>
      </c>
      <c r="B93" s="42">
        <v>65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>
      <c r="A95" s="42"/>
      <c r="B95" s="42"/>
      <c r="C95" s="50" t="s">
        <v>51</v>
      </c>
      <c r="D95" s="50"/>
      <c r="E95" s="50" t="s">
        <v>41</v>
      </c>
      <c r="F95" s="50"/>
      <c r="G95" s="50" t="s">
        <v>50</v>
      </c>
      <c r="H95" s="50"/>
      <c r="I95" s="42"/>
      <c r="J95" s="42"/>
    </row>
    <row r="96" spans="1:16">
      <c r="A96" s="42"/>
      <c r="B96" s="42"/>
      <c r="C96" s="28" t="s">
        <v>42</v>
      </c>
      <c r="D96" s="51">
        <f>B33</f>
        <v>9.8936715477459565</v>
      </c>
      <c r="E96" s="28" t="s">
        <v>45</v>
      </c>
      <c r="F96" s="51">
        <f>I34</f>
        <v>9.5434677027683321</v>
      </c>
      <c r="G96" s="28" t="s">
        <v>45</v>
      </c>
      <c r="H96" s="51">
        <f>U34</f>
        <v>5.4638173870811073</v>
      </c>
      <c r="I96" s="42"/>
      <c r="J96" s="42"/>
    </row>
    <row r="97" spans="1:10">
      <c r="A97" s="42"/>
      <c r="B97" s="42"/>
      <c r="C97" s="28" t="s">
        <v>43</v>
      </c>
      <c r="D97" s="51">
        <f>(B92-B32)/(3*D96)</f>
        <v>1.550542231114449</v>
      </c>
      <c r="E97" s="28" t="s">
        <v>46</v>
      </c>
      <c r="F97" s="52">
        <f>(B92-B32)/(3*F96)</f>
        <v>1.6074404014701731</v>
      </c>
      <c r="G97" s="28" t="s">
        <v>46</v>
      </c>
      <c r="H97" s="53">
        <f>(B92-F32)/(3*H96)</f>
        <v>2.807662567901235</v>
      </c>
      <c r="I97" s="42"/>
      <c r="J97" s="42"/>
    </row>
    <row r="98" spans="1:10">
      <c r="A98" s="42"/>
      <c r="B98" s="42"/>
      <c r="C98" s="28" t="s">
        <v>44</v>
      </c>
      <c r="D98" s="51">
        <f>(B32-B93)/(3*D96)</f>
        <v>1.1447834159899415</v>
      </c>
      <c r="E98" s="28" t="s">
        <v>47</v>
      </c>
      <c r="F98" s="52">
        <f>(B32-B93)/(3*F96)</f>
        <v>1.186791998869098</v>
      </c>
      <c r="G98" s="28" t="s">
        <v>47</v>
      </c>
      <c r="H98" s="53">
        <f>(F32-B93)/(3*H96)</f>
        <v>2.0729300246913573</v>
      </c>
      <c r="I98" s="42"/>
      <c r="J98" s="42"/>
    </row>
    <row r="99" spans="1:10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>
      <c r="I102" s="42"/>
      <c r="J102" s="42"/>
    </row>
  </sheetData>
  <sortState ref="S37:S53">
    <sortCondition ref="S37"/>
  </sortState>
  <mergeCells count="3">
    <mergeCell ref="E95:F95"/>
    <mergeCell ref="G95:H95"/>
    <mergeCell ref="C95:D95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R10" sqref="R10"/>
    </sheetView>
  </sheetViews>
  <sheetFormatPr defaultRowHeight="13.5"/>
  <cols>
    <col min="1" max="16384" width="9" style="10"/>
  </cols>
  <sheetData>
    <row r="1" spans="1:16">
      <c r="A1" s="10" t="s">
        <v>9</v>
      </c>
    </row>
    <row r="3" spans="1:16">
      <c r="A3" s="10" t="s">
        <v>10</v>
      </c>
    </row>
    <row r="4" spans="1:16">
      <c r="A4" s="11" t="s">
        <v>11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</row>
    <row r="5" spans="1:16">
      <c r="A5" s="12">
        <v>2</v>
      </c>
      <c r="B5" s="13">
        <v>2.121</v>
      </c>
      <c r="C5" s="13">
        <v>1.88</v>
      </c>
      <c r="D5" s="13">
        <v>2.6589999999999998</v>
      </c>
      <c r="E5" s="14">
        <v>0.79790000000000005</v>
      </c>
      <c r="F5" s="13">
        <v>0</v>
      </c>
      <c r="G5" s="13">
        <v>3.2669999999999999</v>
      </c>
      <c r="H5" s="13">
        <v>0</v>
      </c>
      <c r="I5" s="13">
        <v>2.6059999999999999</v>
      </c>
      <c r="J5" s="13">
        <v>1.1279999999999999</v>
      </c>
      <c r="K5" s="14">
        <v>0.88619999999999999</v>
      </c>
      <c r="L5" s="13">
        <v>0.85299999999999998</v>
      </c>
      <c r="M5" s="13">
        <v>0</v>
      </c>
      <c r="N5" s="13">
        <v>3.6859999999999999</v>
      </c>
      <c r="O5" s="13">
        <v>0</v>
      </c>
      <c r="P5" s="13">
        <v>3.2669999999999999</v>
      </c>
    </row>
    <row r="6" spans="1:16">
      <c r="A6" s="12">
        <v>3</v>
      </c>
      <c r="B6" s="13">
        <v>1.732</v>
      </c>
      <c r="C6" s="13">
        <v>1.0229999999999999</v>
      </c>
      <c r="D6" s="13">
        <v>1.954</v>
      </c>
      <c r="E6" s="14">
        <v>0.88619999999999999</v>
      </c>
      <c r="F6" s="13">
        <v>0</v>
      </c>
      <c r="G6" s="13">
        <v>2.5680000000000001</v>
      </c>
      <c r="H6" s="13">
        <v>0</v>
      </c>
      <c r="I6" s="13">
        <v>2.2759999999999998</v>
      </c>
      <c r="J6" s="13">
        <v>1.6930000000000001</v>
      </c>
      <c r="K6" s="14">
        <v>0.59079999999999999</v>
      </c>
      <c r="L6" s="13">
        <v>0.88800000000000001</v>
      </c>
      <c r="M6" s="13">
        <v>0</v>
      </c>
      <c r="N6" s="13">
        <v>4.3579999999999997</v>
      </c>
      <c r="O6" s="13">
        <v>0</v>
      </c>
      <c r="P6" s="13">
        <v>2.5750000000000002</v>
      </c>
    </row>
    <row r="7" spans="1:16">
      <c r="A7" s="12">
        <v>4</v>
      </c>
      <c r="B7" s="13">
        <v>1.5</v>
      </c>
      <c r="C7" s="19">
        <v>0.72899999999999998</v>
      </c>
      <c r="D7" s="13">
        <v>1.6279999999999999</v>
      </c>
      <c r="E7" s="14">
        <v>0.92130000000000001</v>
      </c>
      <c r="F7" s="13">
        <v>0</v>
      </c>
      <c r="G7" s="13">
        <v>2.266</v>
      </c>
      <c r="H7" s="13">
        <v>0</v>
      </c>
      <c r="I7" s="13">
        <v>2.0880000000000001</v>
      </c>
      <c r="J7" s="19">
        <v>2.0590000000000002</v>
      </c>
      <c r="K7" s="14">
        <v>0.48570000000000002</v>
      </c>
      <c r="L7" s="13">
        <v>0.88</v>
      </c>
      <c r="M7" s="13">
        <v>0</v>
      </c>
      <c r="N7" s="13">
        <v>4.6980000000000004</v>
      </c>
      <c r="O7" s="19">
        <v>0</v>
      </c>
      <c r="P7" s="19">
        <v>2.282</v>
      </c>
    </row>
    <row r="8" spans="1:16">
      <c r="A8" s="15">
        <v>5</v>
      </c>
      <c r="B8" s="16">
        <v>1.3420000000000001</v>
      </c>
      <c r="C8" s="16">
        <v>0.57699999999999996</v>
      </c>
      <c r="D8" s="16">
        <v>1.427</v>
      </c>
      <c r="E8" s="17">
        <v>0.94</v>
      </c>
      <c r="F8" s="16">
        <v>0</v>
      </c>
      <c r="G8" s="16">
        <v>2.089</v>
      </c>
      <c r="H8" s="16">
        <v>0</v>
      </c>
      <c r="I8" s="16">
        <v>1.964</v>
      </c>
      <c r="J8" s="16">
        <v>2.3260000000000001</v>
      </c>
      <c r="K8" s="17">
        <v>0.4299</v>
      </c>
      <c r="L8" s="16">
        <v>0.86399999999999999</v>
      </c>
      <c r="M8" s="16">
        <v>0</v>
      </c>
      <c r="N8" s="16">
        <v>4.9180000000000001</v>
      </c>
      <c r="O8" s="16">
        <v>0</v>
      </c>
      <c r="P8" s="16">
        <v>2.1139999999999999</v>
      </c>
    </row>
    <row r="9" spans="1:16">
      <c r="A9" s="12">
        <v>6</v>
      </c>
      <c r="B9" s="13">
        <v>1.2250000000000001</v>
      </c>
      <c r="C9" s="13">
        <v>0.48299999999999998</v>
      </c>
      <c r="D9" s="13">
        <v>1.2869999999999999</v>
      </c>
      <c r="E9" s="14">
        <v>0.95150000000000001</v>
      </c>
      <c r="F9" s="13">
        <v>0.03</v>
      </c>
      <c r="G9" s="13">
        <v>1.97</v>
      </c>
      <c r="H9" s="13">
        <v>2.9000000000000001E-2</v>
      </c>
      <c r="I9" s="13">
        <v>1.8740000000000001</v>
      </c>
      <c r="J9" s="13">
        <v>2.5339999999999998</v>
      </c>
      <c r="K9" s="14">
        <v>0.39460000000000001</v>
      </c>
      <c r="L9" s="13">
        <v>0.84799999999999998</v>
      </c>
      <c r="M9" s="13">
        <v>0</v>
      </c>
      <c r="N9" s="13">
        <v>5.0789999999999997</v>
      </c>
      <c r="O9" s="13">
        <v>0</v>
      </c>
      <c r="P9" s="13">
        <v>2.004</v>
      </c>
    </row>
    <row r="10" spans="1:16">
      <c r="A10" s="12">
        <v>7</v>
      </c>
      <c r="B10" s="13">
        <v>1.1339999999999999</v>
      </c>
      <c r="C10" s="13">
        <v>0.41899999999999998</v>
      </c>
      <c r="D10" s="13">
        <v>1.1819999999999999</v>
      </c>
      <c r="E10" s="14">
        <v>0.95940000000000003</v>
      </c>
      <c r="F10" s="13">
        <v>0.11799999999999999</v>
      </c>
      <c r="G10" s="13">
        <v>1.8819999999999999</v>
      </c>
      <c r="H10" s="13">
        <v>0.113</v>
      </c>
      <c r="I10" s="13">
        <v>1.806</v>
      </c>
      <c r="J10" s="13">
        <v>2.7040000000000002</v>
      </c>
      <c r="K10" s="14">
        <v>0.36980000000000002</v>
      </c>
      <c r="L10" s="13">
        <v>0.83299999999999996</v>
      </c>
      <c r="M10" s="13">
        <v>0.20499999999999999</v>
      </c>
      <c r="N10" s="13">
        <v>5.2039999999999997</v>
      </c>
      <c r="O10" s="13">
        <v>7.5999999999999998E-2</v>
      </c>
      <c r="P10" s="13">
        <v>1.9239999999999999</v>
      </c>
    </row>
    <row r="11" spans="1:16">
      <c r="A11" s="12">
        <v>8</v>
      </c>
      <c r="B11" s="13">
        <v>1.0609999999999999</v>
      </c>
      <c r="C11" s="13">
        <v>0.373</v>
      </c>
      <c r="D11" s="13">
        <v>1.099</v>
      </c>
      <c r="E11" s="14">
        <v>0.96499999999999997</v>
      </c>
      <c r="F11" s="13">
        <v>0.185</v>
      </c>
      <c r="G11" s="13">
        <v>1.8149999999999999</v>
      </c>
      <c r="H11" s="13">
        <v>0.17899999999999999</v>
      </c>
      <c r="I11" s="13">
        <v>1.7509999999999999</v>
      </c>
      <c r="J11" s="13">
        <v>2.847</v>
      </c>
      <c r="K11" s="14">
        <v>0.35120000000000001</v>
      </c>
      <c r="L11" s="13">
        <v>0.82</v>
      </c>
      <c r="M11" s="13">
        <v>0.38800000000000001</v>
      </c>
      <c r="N11" s="13">
        <v>5.3070000000000004</v>
      </c>
      <c r="O11" s="13">
        <v>0.13600000000000001</v>
      </c>
      <c r="P11" s="13">
        <v>1.8640000000000001</v>
      </c>
    </row>
    <row r="12" spans="1:16">
      <c r="A12" s="12">
        <v>9</v>
      </c>
      <c r="B12" s="13">
        <v>1</v>
      </c>
      <c r="C12" s="13">
        <v>0.33700000000000002</v>
      </c>
      <c r="D12" s="13">
        <v>1.032</v>
      </c>
      <c r="E12" s="14">
        <v>0.96930000000000005</v>
      </c>
      <c r="F12" s="13">
        <v>0.23899999999999999</v>
      </c>
      <c r="G12" s="13">
        <v>1.7609999999999999</v>
      </c>
      <c r="H12" s="13">
        <v>0.23200000000000001</v>
      </c>
      <c r="I12" s="13">
        <v>1.7070000000000001</v>
      </c>
      <c r="J12" s="13">
        <v>2.97</v>
      </c>
      <c r="K12" s="14">
        <v>0.3367</v>
      </c>
      <c r="L12" s="13">
        <v>0.80800000000000005</v>
      </c>
      <c r="M12" s="13">
        <v>0.54700000000000004</v>
      </c>
      <c r="N12" s="13">
        <v>5.3940000000000001</v>
      </c>
      <c r="O12" s="13">
        <v>0.184</v>
      </c>
      <c r="P12" s="13">
        <v>1.8160000000000001</v>
      </c>
    </row>
    <row r="13" spans="1:16">
      <c r="A13" s="15">
        <v>10</v>
      </c>
      <c r="B13" s="16">
        <v>0.94899999999999995</v>
      </c>
      <c r="C13" s="16">
        <v>0.308</v>
      </c>
      <c r="D13" s="16">
        <v>0.97499999999999998</v>
      </c>
      <c r="E13" s="17">
        <v>0.97270000000000001</v>
      </c>
      <c r="F13" s="16">
        <v>0.28399999999999997</v>
      </c>
      <c r="G13" s="16">
        <v>1.716</v>
      </c>
      <c r="H13" s="16">
        <v>0.27600000000000002</v>
      </c>
      <c r="I13" s="16">
        <v>1.669</v>
      </c>
      <c r="J13" s="16">
        <v>3.0779999999999998</v>
      </c>
      <c r="K13" s="17">
        <v>0.32490000000000002</v>
      </c>
      <c r="L13" s="16">
        <v>0.79700000000000004</v>
      </c>
      <c r="M13" s="16">
        <v>0.68600000000000005</v>
      </c>
      <c r="N13" s="16">
        <v>5.4690000000000003</v>
      </c>
      <c r="O13" s="16">
        <v>0.223</v>
      </c>
      <c r="P13" s="16">
        <v>1.7769999999999999</v>
      </c>
    </row>
    <row r="14" spans="1:16">
      <c r="A14" s="12">
        <v>11</v>
      </c>
      <c r="B14" s="13">
        <v>0.90500000000000003</v>
      </c>
      <c r="C14" s="13">
        <v>0.28499999999999998</v>
      </c>
      <c r="D14" s="13">
        <v>0.92700000000000005</v>
      </c>
      <c r="E14" s="14">
        <v>0.97540000000000004</v>
      </c>
      <c r="F14" s="13">
        <v>0.32100000000000001</v>
      </c>
      <c r="G14" s="13">
        <v>1.679</v>
      </c>
      <c r="H14" s="13">
        <v>0.313</v>
      </c>
      <c r="I14" s="13">
        <v>1.637</v>
      </c>
      <c r="J14" s="13">
        <v>3.173</v>
      </c>
      <c r="K14" s="14">
        <v>0.31519999999999998</v>
      </c>
      <c r="L14" s="13">
        <v>0.78700000000000003</v>
      </c>
      <c r="M14" s="13">
        <v>0.81100000000000005</v>
      </c>
      <c r="N14" s="13">
        <v>5.5350000000000001</v>
      </c>
      <c r="O14" s="13">
        <v>0.25600000000000001</v>
      </c>
      <c r="P14" s="13">
        <v>1.744</v>
      </c>
    </row>
    <row r="15" spans="1:16">
      <c r="A15" s="12">
        <v>12</v>
      </c>
      <c r="B15" s="13">
        <v>0.86599999999999999</v>
      </c>
      <c r="C15" s="13">
        <v>0.26600000000000001</v>
      </c>
      <c r="D15" s="13">
        <v>0.88600000000000001</v>
      </c>
      <c r="E15" s="14">
        <v>0.97760000000000002</v>
      </c>
      <c r="F15" s="13">
        <v>0.35399999999999998</v>
      </c>
      <c r="G15" s="13">
        <v>1.6459999999999999</v>
      </c>
      <c r="H15" s="13">
        <v>0.34599999999999997</v>
      </c>
      <c r="I15" s="13">
        <v>1.61</v>
      </c>
      <c r="J15" s="13">
        <v>3.258</v>
      </c>
      <c r="K15" s="14">
        <v>0.30690000000000001</v>
      </c>
      <c r="L15" s="13">
        <v>0.77800000000000002</v>
      </c>
      <c r="M15" s="13">
        <v>0.92300000000000004</v>
      </c>
      <c r="N15" s="13">
        <v>5.5940000000000003</v>
      </c>
      <c r="O15" s="13">
        <v>0.28299999999999997</v>
      </c>
      <c r="P15" s="13">
        <v>1.7170000000000001</v>
      </c>
    </row>
    <row r="16" spans="1:16">
      <c r="A16" s="12">
        <v>13</v>
      </c>
      <c r="B16" s="13">
        <v>0.83199999999999996</v>
      </c>
      <c r="C16" s="13">
        <v>0.249</v>
      </c>
      <c r="D16" s="13">
        <v>0.85</v>
      </c>
      <c r="E16" s="14">
        <v>0.97940000000000005</v>
      </c>
      <c r="F16" s="13">
        <v>0.38200000000000001</v>
      </c>
      <c r="G16" s="13">
        <v>1.6180000000000001</v>
      </c>
      <c r="H16" s="13">
        <v>0.374</v>
      </c>
      <c r="I16" s="13">
        <v>1.585</v>
      </c>
      <c r="J16" s="13">
        <v>3.3359999999999999</v>
      </c>
      <c r="K16" s="14">
        <v>0.29980000000000001</v>
      </c>
      <c r="L16" s="13">
        <v>0.77</v>
      </c>
      <c r="M16" s="13">
        <v>1.0249999999999999</v>
      </c>
      <c r="N16" s="13">
        <v>5.6470000000000002</v>
      </c>
      <c r="O16" s="13">
        <v>0.307</v>
      </c>
      <c r="P16" s="13">
        <v>1.6930000000000001</v>
      </c>
    </row>
    <row r="17" spans="1:16">
      <c r="A17" s="12">
        <v>14</v>
      </c>
      <c r="B17" s="13">
        <v>0.80200000000000005</v>
      </c>
      <c r="C17" s="13">
        <v>0.23499999999999999</v>
      </c>
      <c r="D17" s="13">
        <v>0.81699999999999995</v>
      </c>
      <c r="E17" s="14">
        <v>0.98099999999999998</v>
      </c>
      <c r="F17" s="13">
        <v>0.40600000000000003</v>
      </c>
      <c r="G17" s="13">
        <v>1.5940000000000001</v>
      </c>
      <c r="H17" s="13">
        <v>0.39900000000000002</v>
      </c>
      <c r="I17" s="13">
        <v>1.5629999999999999</v>
      </c>
      <c r="J17" s="13">
        <v>3.407</v>
      </c>
      <c r="K17" s="14">
        <v>0.29349999999999998</v>
      </c>
      <c r="L17" s="13">
        <v>0.76300000000000001</v>
      </c>
      <c r="M17" s="13">
        <v>1.1180000000000001</v>
      </c>
      <c r="N17" s="13">
        <v>5.6959999999999997</v>
      </c>
      <c r="O17" s="13">
        <v>0.32800000000000001</v>
      </c>
      <c r="P17" s="13">
        <v>1.6719999999999999</v>
      </c>
    </row>
    <row r="18" spans="1:16">
      <c r="A18" s="15">
        <v>15</v>
      </c>
      <c r="B18" s="16">
        <v>0.77500000000000002</v>
      </c>
      <c r="C18" s="16">
        <v>0.223</v>
      </c>
      <c r="D18" s="16">
        <v>0.78900000000000003</v>
      </c>
      <c r="E18" s="17">
        <v>0.98229999999999995</v>
      </c>
      <c r="F18" s="16">
        <v>0.42799999999999999</v>
      </c>
      <c r="G18" s="16">
        <v>1.5720000000000001</v>
      </c>
      <c r="H18" s="16">
        <v>0.42099999999999999</v>
      </c>
      <c r="I18" s="16">
        <v>1.544</v>
      </c>
      <c r="J18" s="16">
        <v>3.472</v>
      </c>
      <c r="K18" s="17">
        <v>0.28799999999999998</v>
      </c>
      <c r="L18" s="16">
        <v>0.75600000000000001</v>
      </c>
      <c r="M18" s="16">
        <v>1.2030000000000001</v>
      </c>
      <c r="N18" s="16">
        <v>5.74</v>
      </c>
      <c r="O18" s="16">
        <v>0.34699999999999998</v>
      </c>
      <c r="P18" s="16">
        <v>1.653</v>
      </c>
    </row>
    <row r="19" spans="1:16">
      <c r="A19" s="12">
        <v>16</v>
      </c>
      <c r="B19" s="13">
        <v>0.75</v>
      </c>
      <c r="C19" s="13">
        <v>0.21199999999999999</v>
      </c>
      <c r="D19" s="13">
        <v>0.76300000000000001</v>
      </c>
      <c r="E19" s="14">
        <v>0.98350000000000004</v>
      </c>
      <c r="F19" s="13">
        <v>0.44800000000000001</v>
      </c>
      <c r="G19" s="13">
        <v>1.552</v>
      </c>
      <c r="H19" s="13">
        <v>0.44</v>
      </c>
      <c r="I19" s="13">
        <v>1.526</v>
      </c>
      <c r="J19" s="13">
        <v>3.532</v>
      </c>
      <c r="K19" s="14">
        <v>0.28310000000000002</v>
      </c>
      <c r="L19" s="13">
        <v>0.75</v>
      </c>
      <c r="M19" s="13">
        <v>1.282</v>
      </c>
      <c r="N19" s="13">
        <v>5.782</v>
      </c>
      <c r="O19" s="13">
        <v>0.36299999999999999</v>
      </c>
      <c r="P19" s="13">
        <v>1.637</v>
      </c>
    </row>
    <row r="20" spans="1:16">
      <c r="A20" s="12">
        <v>17</v>
      </c>
      <c r="B20" s="13">
        <v>0.72799999999999998</v>
      </c>
      <c r="C20" s="13">
        <v>0.20300000000000001</v>
      </c>
      <c r="D20" s="13">
        <v>0.73899999999999999</v>
      </c>
      <c r="E20" s="14">
        <v>0.98450000000000004</v>
      </c>
      <c r="F20" s="13">
        <v>0.46600000000000003</v>
      </c>
      <c r="G20" s="13">
        <v>1.534</v>
      </c>
      <c r="H20" s="13">
        <v>0.45800000000000002</v>
      </c>
      <c r="I20" s="13">
        <v>1.5109999999999999</v>
      </c>
      <c r="J20" s="13">
        <v>3.5880000000000001</v>
      </c>
      <c r="K20" s="14">
        <v>0.2787</v>
      </c>
      <c r="L20" s="13">
        <v>0.74399999999999999</v>
      </c>
      <c r="M20" s="13">
        <v>1.3560000000000001</v>
      </c>
      <c r="N20" s="13">
        <v>5.82</v>
      </c>
      <c r="O20" s="13">
        <v>0.378</v>
      </c>
      <c r="P20" s="13">
        <v>1.6220000000000001</v>
      </c>
    </row>
    <row r="21" spans="1:16">
      <c r="A21" s="12">
        <v>18</v>
      </c>
      <c r="B21" s="13">
        <v>0.70699999999999996</v>
      </c>
      <c r="C21" s="13">
        <v>0.19400000000000001</v>
      </c>
      <c r="D21" s="13">
        <v>0.71799999999999997</v>
      </c>
      <c r="E21" s="14">
        <v>0.98540000000000005</v>
      </c>
      <c r="F21" s="13">
        <v>0.48199999999999998</v>
      </c>
      <c r="G21" s="13">
        <v>1.518</v>
      </c>
      <c r="H21" s="13">
        <v>0.47499999999999998</v>
      </c>
      <c r="I21" s="13">
        <v>1.496</v>
      </c>
      <c r="J21" s="13">
        <v>3.64</v>
      </c>
      <c r="K21" s="14">
        <v>0.2747</v>
      </c>
      <c r="L21" s="13">
        <v>0.73899999999999999</v>
      </c>
      <c r="M21" s="13">
        <v>1.4239999999999999</v>
      </c>
      <c r="N21" s="13">
        <v>5.8559999999999999</v>
      </c>
      <c r="O21" s="13">
        <v>0.39100000000000001</v>
      </c>
      <c r="P21" s="13">
        <v>1.609</v>
      </c>
    </row>
    <row r="22" spans="1:16">
      <c r="A22" s="12">
        <v>19</v>
      </c>
      <c r="B22" s="13">
        <v>0.68799999999999994</v>
      </c>
      <c r="C22" s="13">
        <v>0.187</v>
      </c>
      <c r="D22" s="13">
        <v>0.69799999999999995</v>
      </c>
      <c r="E22" s="14">
        <v>0.98619999999999997</v>
      </c>
      <c r="F22" s="13">
        <v>0.497</v>
      </c>
      <c r="G22" s="13">
        <v>1.5029999999999999</v>
      </c>
      <c r="H22" s="13">
        <v>0.49</v>
      </c>
      <c r="I22" s="13">
        <v>1.4830000000000001</v>
      </c>
      <c r="J22" s="13">
        <v>3.6890000000000001</v>
      </c>
      <c r="K22" s="14">
        <v>0.27110000000000001</v>
      </c>
      <c r="L22" s="13">
        <v>0.73299999999999998</v>
      </c>
      <c r="M22" s="13">
        <v>1.4890000000000001</v>
      </c>
      <c r="N22" s="13">
        <v>5.8890000000000002</v>
      </c>
      <c r="O22" s="13">
        <v>0.40400000000000003</v>
      </c>
      <c r="P22" s="13">
        <v>1.5960000000000001</v>
      </c>
    </row>
    <row r="23" spans="1:16">
      <c r="A23" s="15">
        <v>20</v>
      </c>
      <c r="B23" s="16">
        <v>0.67100000000000004</v>
      </c>
      <c r="C23" s="16">
        <v>0.18</v>
      </c>
      <c r="D23" s="16">
        <v>0.68</v>
      </c>
      <c r="E23" s="17">
        <v>0.9869</v>
      </c>
      <c r="F23" s="16">
        <v>0.51</v>
      </c>
      <c r="G23" s="16">
        <v>1.49</v>
      </c>
      <c r="H23" s="16">
        <v>0.504</v>
      </c>
      <c r="I23" s="16">
        <v>1.47</v>
      </c>
      <c r="J23" s="16">
        <v>3.7349999999999999</v>
      </c>
      <c r="K23" s="17">
        <v>0.26769999999999999</v>
      </c>
      <c r="L23" s="16">
        <v>0.72899999999999998</v>
      </c>
      <c r="M23" s="16">
        <v>1.5489999999999999</v>
      </c>
      <c r="N23" s="16">
        <v>5.9210000000000003</v>
      </c>
      <c r="O23" s="16">
        <v>0.41499999999999998</v>
      </c>
      <c r="P23" s="16">
        <v>1.585</v>
      </c>
    </row>
    <row r="24" spans="1:16">
      <c r="A24" s="12">
        <v>21</v>
      </c>
      <c r="B24" s="13">
        <v>0.65500000000000003</v>
      </c>
      <c r="C24" s="13">
        <v>0.17299999999999999</v>
      </c>
      <c r="D24" s="13">
        <v>0.66300000000000003</v>
      </c>
      <c r="E24" s="14">
        <v>0.98760000000000003</v>
      </c>
      <c r="F24" s="13">
        <v>0.52300000000000002</v>
      </c>
      <c r="G24" s="13">
        <v>1.4770000000000001</v>
      </c>
      <c r="H24" s="13">
        <v>0.51600000000000001</v>
      </c>
      <c r="I24" s="13">
        <v>1.4590000000000001</v>
      </c>
      <c r="J24" s="13">
        <v>3.778</v>
      </c>
      <c r="K24" s="14">
        <v>0.26469999999999999</v>
      </c>
      <c r="L24" s="13">
        <v>0.72399999999999998</v>
      </c>
      <c r="M24" s="13">
        <v>1.6060000000000001</v>
      </c>
      <c r="N24" s="13">
        <v>5.9509999999999996</v>
      </c>
      <c r="O24" s="13">
        <v>0.42499999999999999</v>
      </c>
      <c r="P24" s="13">
        <v>1.575</v>
      </c>
    </row>
    <row r="25" spans="1:16">
      <c r="A25" s="12">
        <v>22</v>
      </c>
      <c r="B25" s="13">
        <v>0.64</v>
      </c>
      <c r="C25" s="13">
        <v>0.16700000000000001</v>
      </c>
      <c r="D25" s="13">
        <v>0.64700000000000002</v>
      </c>
      <c r="E25" s="14">
        <v>0.98819999999999997</v>
      </c>
      <c r="F25" s="13">
        <v>0.53400000000000003</v>
      </c>
      <c r="G25" s="13">
        <v>1.466</v>
      </c>
      <c r="H25" s="13">
        <v>0.52800000000000002</v>
      </c>
      <c r="I25" s="13">
        <v>1.448</v>
      </c>
      <c r="J25" s="13">
        <v>3.819</v>
      </c>
      <c r="K25" s="14">
        <v>0.26179999999999998</v>
      </c>
      <c r="L25" s="13">
        <v>0.72</v>
      </c>
      <c r="M25" s="13">
        <v>1.66</v>
      </c>
      <c r="N25" s="13">
        <v>5.9790000000000001</v>
      </c>
      <c r="O25" s="13">
        <v>0.435</v>
      </c>
      <c r="P25" s="13">
        <v>1.5649999999999999</v>
      </c>
    </row>
    <row r="26" spans="1:16">
      <c r="A26" s="12">
        <v>23</v>
      </c>
      <c r="B26" s="13">
        <v>0.626</v>
      </c>
      <c r="C26" s="13">
        <v>0.16200000000000001</v>
      </c>
      <c r="D26" s="13">
        <v>0.63300000000000001</v>
      </c>
      <c r="E26" s="14">
        <v>0.98870000000000002</v>
      </c>
      <c r="F26" s="13">
        <v>0.54500000000000004</v>
      </c>
      <c r="G26" s="13">
        <v>1.4550000000000001</v>
      </c>
      <c r="H26" s="13">
        <v>0.53900000000000003</v>
      </c>
      <c r="I26" s="13">
        <v>1.4379999999999999</v>
      </c>
      <c r="J26" s="13">
        <v>3.8580000000000001</v>
      </c>
      <c r="K26" s="14">
        <v>0.25919999999999999</v>
      </c>
      <c r="L26" s="13">
        <v>0.71599999999999997</v>
      </c>
      <c r="M26" s="13">
        <v>1.7110000000000001</v>
      </c>
      <c r="N26" s="13">
        <v>6.0060000000000002</v>
      </c>
      <c r="O26" s="13">
        <v>0.443</v>
      </c>
      <c r="P26" s="13">
        <v>1.5569999999999999</v>
      </c>
    </row>
    <row r="27" spans="1:16">
      <c r="A27" s="12">
        <v>24</v>
      </c>
      <c r="B27" s="13">
        <v>0.61199999999999999</v>
      </c>
      <c r="C27" s="13">
        <v>0.157</v>
      </c>
      <c r="D27" s="13">
        <v>0.61899999999999999</v>
      </c>
      <c r="E27" s="14">
        <v>0.98919999999999997</v>
      </c>
      <c r="F27" s="13">
        <v>0.55500000000000005</v>
      </c>
      <c r="G27" s="13">
        <v>1.4450000000000001</v>
      </c>
      <c r="H27" s="13">
        <v>0.54900000000000004</v>
      </c>
      <c r="I27" s="13">
        <v>1.429</v>
      </c>
      <c r="J27" s="13">
        <v>3.895</v>
      </c>
      <c r="K27" s="14">
        <v>0.25669999999999998</v>
      </c>
      <c r="L27" s="13">
        <v>0.71199999999999997</v>
      </c>
      <c r="M27" s="13">
        <v>1.7589999999999999</v>
      </c>
      <c r="N27" s="13">
        <v>6.032</v>
      </c>
      <c r="O27" s="13">
        <v>0.45200000000000001</v>
      </c>
      <c r="P27" s="13">
        <v>1.548</v>
      </c>
    </row>
    <row r="28" spans="1:16">
      <c r="A28" s="12">
        <v>25</v>
      </c>
      <c r="B28" s="13">
        <v>0.6</v>
      </c>
      <c r="C28" s="13">
        <v>0.153</v>
      </c>
      <c r="D28" s="13">
        <v>0.60599999999999998</v>
      </c>
      <c r="E28" s="14">
        <v>0.98960000000000004</v>
      </c>
      <c r="F28" s="13">
        <v>0.56499999999999995</v>
      </c>
      <c r="G28" s="13">
        <v>1.4350000000000001</v>
      </c>
      <c r="H28" s="13">
        <v>0.55900000000000005</v>
      </c>
      <c r="I28" s="13">
        <v>1.42</v>
      </c>
      <c r="J28" s="13">
        <v>3.931</v>
      </c>
      <c r="K28" s="14">
        <v>0.25440000000000002</v>
      </c>
      <c r="L28" s="13">
        <v>0.70799999999999996</v>
      </c>
      <c r="M28" s="13">
        <v>1.8049999999999999</v>
      </c>
      <c r="N28" s="13">
        <v>6.056</v>
      </c>
      <c r="O28" s="13">
        <v>0.45900000000000002</v>
      </c>
      <c r="P28" s="13">
        <v>1.5409999999999999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Q16" sqref="Q16"/>
    </sheetView>
  </sheetViews>
  <sheetFormatPr defaultRowHeight="13.5"/>
  <cols>
    <col min="1" max="4" width="5.5" bestFit="1" customWidth="1"/>
    <col min="5" max="5" width="6.5" bestFit="1" customWidth="1"/>
    <col min="6" max="6" width="5.5" bestFit="1" customWidth="1"/>
    <col min="7" max="8" width="6.5" bestFit="1" customWidth="1"/>
  </cols>
  <sheetData>
    <row r="1" spans="1:8">
      <c r="F1" s="1" t="s">
        <v>0</v>
      </c>
      <c r="G1" s="1" t="s">
        <v>1</v>
      </c>
    </row>
    <row r="2" spans="1:8">
      <c r="A2">
        <v>2</v>
      </c>
      <c r="B2">
        <v>3</v>
      </c>
      <c r="C2">
        <v>4</v>
      </c>
      <c r="D2">
        <v>5</v>
      </c>
      <c r="E2">
        <v>6</v>
      </c>
      <c r="F2">
        <f>AVERAGE(A2:E2)</f>
        <v>4</v>
      </c>
      <c r="G2" s="2">
        <f>STDEV(A2:E2)</f>
        <v>1.5811388300841898</v>
      </c>
      <c r="H2" s="4">
        <f>G2^2</f>
        <v>2.5000000000000004</v>
      </c>
    </row>
    <row r="3" spans="1:8">
      <c r="A3">
        <v>4</v>
      </c>
      <c r="B3">
        <v>5</v>
      </c>
      <c r="C3">
        <v>6</v>
      </c>
      <c r="D3">
        <v>7</v>
      </c>
      <c r="E3">
        <v>8</v>
      </c>
      <c r="F3">
        <f t="shared" ref="F3:F6" si="0">AVERAGE(A3:E3)</f>
        <v>6</v>
      </c>
      <c r="G3" s="2">
        <f t="shared" ref="G3:G6" si="1">STDEV(A3:E3)</f>
        <v>1.5811388300841898</v>
      </c>
      <c r="H3" s="4">
        <f t="shared" ref="H3:H6" si="2">G3^2</f>
        <v>2.5000000000000004</v>
      </c>
    </row>
    <row r="4" spans="1:8">
      <c r="A4">
        <v>2</v>
      </c>
      <c r="B4">
        <v>2</v>
      </c>
      <c r="C4">
        <v>2</v>
      </c>
      <c r="D4">
        <v>3</v>
      </c>
      <c r="E4">
        <v>2</v>
      </c>
      <c r="F4">
        <f t="shared" si="0"/>
        <v>2.2000000000000002</v>
      </c>
      <c r="G4" s="2">
        <f t="shared" si="1"/>
        <v>0.44721359549995815</v>
      </c>
      <c r="H4" s="4">
        <f t="shared" si="2"/>
        <v>0.20000000000000018</v>
      </c>
    </row>
    <row r="5" spans="1:8">
      <c r="A5">
        <v>5</v>
      </c>
      <c r="B5">
        <v>5</v>
      </c>
      <c r="C5">
        <v>5</v>
      </c>
      <c r="D5">
        <v>6</v>
      </c>
      <c r="E5">
        <v>5</v>
      </c>
      <c r="F5">
        <f t="shared" si="0"/>
        <v>5.2</v>
      </c>
      <c r="G5" s="2">
        <f t="shared" si="1"/>
        <v>0.44721359549995793</v>
      </c>
      <c r="H5" s="4">
        <f t="shared" si="2"/>
        <v>0.19999999999999998</v>
      </c>
    </row>
    <row r="6" spans="1:8">
      <c r="A6">
        <v>3</v>
      </c>
      <c r="B6">
        <v>3</v>
      </c>
      <c r="C6">
        <v>3</v>
      </c>
      <c r="D6">
        <v>3</v>
      </c>
      <c r="E6">
        <v>3</v>
      </c>
      <c r="F6">
        <f t="shared" si="0"/>
        <v>3</v>
      </c>
      <c r="G6" s="2">
        <f t="shared" si="1"/>
        <v>0</v>
      </c>
      <c r="H6" s="4">
        <f t="shared" si="2"/>
        <v>0</v>
      </c>
    </row>
    <row r="7" spans="1:8">
      <c r="G7" s="5">
        <f>AVERAGE(G2:G6)</f>
        <v>0.81134097023365914</v>
      </c>
      <c r="H7" s="6">
        <f>SQRT(AVERAGE(H2:H6))</f>
        <v>1.0392304845413265</v>
      </c>
    </row>
    <row r="9" spans="1:8">
      <c r="F9">
        <f>AVERAGE(A2:E6)</f>
        <v>4.08</v>
      </c>
      <c r="G9" s="3">
        <f>STDEV(A2:E6)</f>
        <v>1.7058722109231976</v>
      </c>
    </row>
    <row r="12" spans="1:8">
      <c r="A12" s="2">
        <f>(A2-$F$9)^2</f>
        <v>4.3264000000000005</v>
      </c>
      <c r="B12" s="2">
        <f t="shared" ref="B12:E12" si="3">(B2-$F$9)^2</f>
        <v>1.1664000000000001</v>
      </c>
      <c r="C12" s="2">
        <f t="shared" si="3"/>
        <v>6.4000000000000116E-3</v>
      </c>
      <c r="D12" s="2">
        <f t="shared" si="3"/>
        <v>0.84639999999999982</v>
      </c>
      <c r="E12" s="2">
        <f t="shared" si="3"/>
        <v>3.6863999999999999</v>
      </c>
    </row>
    <row r="13" spans="1:8">
      <c r="A13" s="2">
        <f>(A3-$F$9)^2</f>
        <v>6.4000000000000116E-3</v>
      </c>
      <c r="B13" s="2">
        <f>(B3-$F$9)^2</f>
        <v>0.84639999999999982</v>
      </c>
      <c r="C13" s="2">
        <f>(C3-$F$9)^2</f>
        <v>3.6863999999999999</v>
      </c>
      <c r="D13" s="2">
        <f>(D3-$F$9)^2</f>
        <v>8.5263999999999989</v>
      </c>
      <c r="E13" s="2">
        <f>(E3-$F$9)^2</f>
        <v>15.366399999999999</v>
      </c>
    </row>
    <row r="14" spans="1:8">
      <c r="A14" s="2">
        <f t="shared" ref="A14:E14" si="4">(A4-$F$9)^2</f>
        <v>4.3264000000000005</v>
      </c>
      <c r="B14" s="2">
        <f t="shared" si="4"/>
        <v>4.3264000000000005</v>
      </c>
      <c r="C14" s="2">
        <f t="shared" si="4"/>
        <v>4.3264000000000005</v>
      </c>
      <c r="D14" s="2">
        <f t="shared" si="4"/>
        <v>1.1664000000000001</v>
      </c>
      <c r="E14" s="2">
        <f t="shared" si="4"/>
        <v>4.3264000000000005</v>
      </c>
    </row>
    <row r="15" spans="1:8">
      <c r="A15" s="2">
        <f t="shared" ref="A15:E15" si="5">(A5-$F$9)^2</f>
        <v>0.84639999999999982</v>
      </c>
      <c r="B15" s="2">
        <f t="shared" si="5"/>
        <v>0.84639999999999982</v>
      </c>
      <c r="C15" s="2">
        <f t="shared" si="5"/>
        <v>0.84639999999999982</v>
      </c>
      <c r="D15" s="2">
        <f t="shared" si="5"/>
        <v>3.6863999999999999</v>
      </c>
      <c r="E15" s="2">
        <f t="shared" si="5"/>
        <v>0.84639999999999982</v>
      </c>
    </row>
    <row r="16" spans="1:8">
      <c r="A16" s="2">
        <f t="shared" ref="A16:E16" si="6">(A6-$F$9)^2</f>
        <v>1.1664000000000001</v>
      </c>
      <c r="B16" s="2">
        <f t="shared" si="6"/>
        <v>1.1664000000000001</v>
      </c>
      <c r="C16" s="2">
        <f t="shared" si="6"/>
        <v>1.1664000000000001</v>
      </c>
      <c r="D16" s="2">
        <f t="shared" si="6"/>
        <v>1.1664000000000001</v>
      </c>
      <c r="E16" s="2">
        <f t="shared" si="6"/>
        <v>1.1664000000000001</v>
      </c>
      <c r="G16" s="2">
        <f>SUM(A12:E16)</f>
        <v>69.839999999999989</v>
      </c>
    </row>
    <row r="17" spans="1:9">
      <c r="A17" s="2"/>
      <c r="B17" s="2"/>
      <c r="C17" s="2"/>
      <c r="D17" s="2"/>
      <c r="E17" s="2"/>
    </row>
    <row r="18" spans="1:9">
      <c r="A18" s="2">
        <f>(A2-$F$2)^2</f>
        <v>4</v>
      </c>
      <c r="B18" s="2">
        <f t="shared" ref="B18:E18" si="7">(B2-$F$2)^2</f>
        <v>1</v>
      </c>
      <c r="C18" s="2">
        <f t="shared" si="7"/>
        <v>0</v>
      </c>
      <c r="D18" s="2">
        <f t="shared" si="7"/>
        <v>1</v>
      </c>
      <c r="E18" s="2">
        <f t="shared" si="7"/>
        <v>4</v>
      </c>
    </row>
    <row r="19" spans="1:9">
      <c r="A19" s="2">
        <f>(A3-$F$3)^2</f>
        <v>4</v>
      </c>
      <c r="B19" s="2">
        <f t="shared" ref="B19:E19" si="8">(B3-$F$3)^2</f>
        <v>1</v>
      </c>
      <c r="C19" s="2">
        <f t="shared" si="8"/>
        <v>0</v>
      </c>
      <c r="D19" s="2">
        <f t="shared" si="8"/>
        <v>1</v>
      </c>
      <c r="E19" s="2">
        <f t="shared" si="8"/>
        <v>4</v>
      </c>
    </row>
    <row r="20" spans="1:9">
      <c r="A20" s="2">
        <f>(A4-$F$4)^2</f>
        <v>4.000000000000007E-2</v>
      </c>
      <c r="B20" s="2">
        <f t="shared" ref="B20:E20" si="9">(B4-$F$4)^2</f>
        <v>4.000000000000007E-2</v>
      </c>
      <c r="C20" s="2">
        <f t="shared" si="9"/>
        <v>4.000000000000007E-2</v>
      </c>
      <c r="D20" s="2">
        <f t="shared" si="9"/>
        <v>0.63999999999999968</v>
      </c>
      <c r="E20" s="2">
        <f t="shared" si="9"/>
        <v>4.000000000000007E-2</v>
      </c>
    </row>
    <row r="21" spans="1:9">
      <c r="A21" s="2">
        <f>(A5-$F$5)^2</f>
        <v>4.000000000000007E-2</v>
      </c>
      <c r="B21" s="2">
        <f t="shared" ref="B21:E21" si="10">(B5-$F$5)^2</f>
        <v>4.000000000000007E-2</v>
      </c>
      <c r="C21" s="2">
        <f t="shared" si="10"/>
        <v>4.000000000000007E-2</v>
      </c>
      <c r="D21" s="2">
        <f t="shared" si="10"/>
        <v>0.63999999999999968</v>
      </c>
      <c r="E21" s="2">
        <f t="shared" si="10"/>
        <v>4.000000000000007E-2</v>
      </c>
    </row>
    <row r="22" spans="1:9">
      <c r="A22" s="2">
        <f>(A6-$F$6)^2</f>
        <v>0</v>
      </c>
      <c r="B22" s="2">
        <f t="shared" ref="B22:E22" si="11">(B6-$F$6)^2</f>
        <v>0</v>
      </c>
      <c r="C22" s="2">
        <f t="shared" si="11"/>
        <v>0</v>
      </c>
      <c r="D22" s="2">
        <f t="shared" si="11"/>
        <v>0</v>
      </c>
      <c r="E22" s="2">
        <f t="shared" si="11"/>
        <v>0</v>
      </c>
      <c r="G22" s="2">
        <f>SUM(A18:E22)</f>
        <v>21.599999999999994</v>
      </c>
    </row>
    <row r="24" spans="1:9">
      <c r="A24">
        <f>(F2-$F$9)^2</f>
        <v>6.4000000000000116E-3</v>
      </c>
    </row>
    <row r="25" spans="1:9">
      <c r="A25">
        <f>(F3-$F$9)^2</f>
        <v>3.6863999999999999</v>
      </c>
    </row>
    <row r="26" spans="1:9">
      <c r="A26">
        <f>(F4-$F$9)^2</f>
        <v>3.5343999999999998</v>
      </c>
      <c r="G26" s="2">
        <f>SUM(A24:A28)</f>
        <v>9.6479999999999997</v>
      </c>
      <c r="I26">
        <f>G26*5+G22</f>
        <v>69.839999999999989</v>
      </c>
    </row>
    <row r="27" spans="1:9">
      <c r="A27">
        <f>(F5-$F$9)^2</f>
        <v>1.2544000000000002</v>
      </c>
    </row>
    <row r="28" spans="1:9">
      <c r="A28">
        <f>(F6-$F$9)^2</f>
        <v>1.1664000000000001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データ</vt:lpstr>
      <vt:lpstr>CPK,PPk</vt:lpstr>
      <vt:lpstr>factor一般用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2018-11-26T05:07:04Z</dcterms:created>
  <dcterms:modified xsi:type="dcterms:W3CDTF">2019-02-07T07:03:23Z</dcterms:modified>
</cp:coreProperties>
</file>