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9480" activeTab="3"/>
  </bookViews>
  <sheets>
    <sheet name="ﾉﾝﾊﾟﾗﾒﾄﾘｯｸ" sheetId="1" r:id="rId1"/>
    <sheet name="Z,t検定" sheetId="2" r:id="rId2"/>
    <sheet name="Χ２乗分布" sheetId="3" r:id="rId3"/>
    <sheet name="F分布" sheetId="4" r:id="rId4"/>
  </sheets>
  <calcPr calcId="125725"/>
</workbook>
</file>

<file path=xl/calcChain.xml><?xml version="1.0" encoding="utf-8"?>
<calcChain xmlns="http://schemas.openxmlformats.org/spreadsheetml/2006/main"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5"/>
  <c r="G51" i="3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26"/>
  <c r="G27"/>
  <c r="G28"/>
  <c r="G29"/>
  <c r="G30"/>
  <c r="G31"/>
  <c r="G32"/>
  <c r="G33"/>
  <c r="G34"/>
  <c r="G35"/>
  <c r="G36"/>
  <c r="G37"/>
  <c r="G38"/>
  <c r="G39"/>
  <c r="G40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B27"/>
  <c r="B28"/>
  <c r="B29"/>
  <c r="B30"/>
  <c r="B31"/>
  <c r="B32"/>
  <c r="B33"/>
  <c r="B34"/>
  <c r="B35"/>
  <c r="B36"/>
  <c r="B37"/>
  <c r="B38"/>
  <c r="B39"/>
  <c r="B40"/>
  <c r="B26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3"/>
  <c r="C52" i="2"/>
  <c r="C53"/>
  <c r="C54"/>
  <c r="C55"/>
  <c r="C56"/>
  <c r="C57"/>
  <c r="C58"/>
  <c r="C59"/>
  <c r="C60"/>
  <c r="C61"/>
  <c r="C62"/>
  <c r="C63"/>
  <c r="C51"/>
  <c r="B51"/>
  <c r="B52"/>
  <c r="B53"/>
  <c r="B54"/>
  <c r="B55"/>
  <c r="B56"/>
  <c r="B57"/>
  <c r="B58"/>
  <c r="B59"/>
  <c r="B60"/>
  <c r="B61"/>
  <c r="B62"/>
  <c r="B63"/>
  <c r="B48"/>
  <c r="B49"/>
  <c r="A49"/>
  <c r="A48"/>
  <c r="B26"/>
  <c r="C26"/>
  <c r="B27"/>
  <c r="C27"/>
  <c r="B28"/>
  <c r="C28"/>
  <c r="B29"/>
  <c r="C29"/>
  <c r="B30"/>
  <c r="C30"/>
  <c r="B31"/>
  <c r="C31"/>
  <c r="B32"/>
  <c r="C32"/>
  <c r="C25"/>
  <c r="B25"/>
  <c r="D6"/>
  <c r="D4"/>
  <c r="D5"/>
  <c r="D7"/>
  <c r="D8"/>
  <c r="D9"/>
  <c r="D10"/>
  <c r="D11"/>
  <c r="D12"/>
  <c r="D13"/>
  <c r="D14"/>
  <c r="D15"/>
  <c r="D3"/>
  <c r="C22"/>
  <c r="B21"/>
  <c r="B22"/>
  <c r="C4"/>
  <c r="C5"/>
  <c r="C6"/>
  <c r="C7"/>
  <c r="C8"/>
  <c r="C9"/>
  <c r="C10"/>
  <c r="C11"/>
  <c r="C12"/>
  <c r="C13"/>
  <c r="C14"/>
  <c r="C15"/>
  <c r="C3"/>
  <c r="B4"/>
  <c r="B5"/>
  <c r="B6"/>
  <c r="B7"/>
  <c r="B8"/>
  <c r="B9"/>
  <c r="B10"/>
  <c r="B11"/>
  <c r="B12"/>
  <c r="B13"/>
  <c r="B14"/>
  <c r="B15"/>
  <c r="B3"/>
  <c r="D14" i="1"/>
  <c r="D13"/>
  <c r="D12"/>
  <c r="D3"/>
  <c r="D4"/>
  <c r="D5"/>
  <c r="D6"/>
  <c r="D7"/>
  <c r="D8"/>
  <c r="D9"/>
  <c r="D10"/>
  <c r="D11"/>
  <c r="D2"/>
  <c r="C12"/>
</calcChain>
</file>

<file path=xl/sharedStrings.xml><?xml version="1.0" encoding="utf-8"?>
<sst xmlns="http://schemas.openxmlformats.org/spreadsheetml/2006/main" count="28" uniqueCount="22">
  <si>
    <t>投与前</t>
    <rPh sb="0" eb="2">
      <t>トウヨ</t>
    </rPh>
    <rPh sb="2" eb="3">
      <t>マエ</t>
    </rPh>
    <phoneticPr fontId="1"/>
  </si>
  <si>
    <t>投与後</t>
    <rPh sb="0" eb="2">
      <t>トウヨ</t>
    </rPh>
    <rPh sb="2" eb="3">
      <t>ゴ</t>
    </rPh>
    <phoneticPr fontId="1"/>
  </si>
  <si>
    <t>差</t>
    <rPh sb="0" eb="1">
      <t>サ</t>
    </rPh>
    <phoneticPr fontId="1"/>
  </si>
  <si>
    <t>平均値</t>
    <rPh sb="0" eb="3">
      <t>ヘイキンチ</t>
    </rPh>
    <phoneticPr fontId="1"/>
  </si>
  <si>
    <t>データ区間</t>
  </si>
  <si>
    <t>次の級</t>
  </si>
  <si>
    <t>頻度</t>
  </si>
  <si>
    <t>投与前後差－差の平均</t>
    <rPh sb="0" eb="2">
      <t>トウヨ</t>
    </rPh>
    <rPh sb="2" eb="4">
      <t>ゼンゴ</t>
    </rPh>
    <rPh sb="4" eb="5">
      <t>サ</t>
    </rPh>
    <rPh sb="6" eb="7">
      <t>サ</t>
    </rPh>
    <rPh sb="8" eb="10">
      <t>ヘイキン</t>
    </rPh>
    <phoneticPr fontId="1"/>
  </si>
  <si>
    <t>投与後－投与前</t>
    <rPh sb="0" eb="2">
      <t>トウヨ</t>
    </rPh>
    <rPh sb="2" eb="3">
      <t>ゴ</t>
    </rPh>
    <rPh sb="4" eb="6">
      <t>トウヨ</t>
    </rPh>
    <rPh sb="6" eb="7">
      <t>マエ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</si>
  <si>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</si>
  <si>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</si>
  <si>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A校</t>
    <rPh sb="1" eb="2">
      <t>コウ</t>
    </rPh>
    <phoneticPr fontId="1"/>
  </si>
  <si>
    <t>Ｂ校</t>
    <rPh sb="1" eb="2">
      <t>コウ</t>
    </rPh>
    <phoneticPr fontId="1"/>
  </si>
  <si>
    <t xml:space="preserve">ｎ＞１００　Z検定　母集団の標準偏差未知
</t>
    <phoneticPr fontId="1"/>
  </si>
  <si>
    <t xml:space="preserve">ｎ＜１００　ｔ検定　母集団の標準偏差未知
</t>
    <phoneticPr fontId="1"/>
  </si>
  <si>
    <r>
      <t>ｎ＜１００　ｔ検定　母集団の標準偏差未知</t>
    </r>
    <r>
      <rPr>
        <b/>
        <sz val="11"/>
        <color rgb="FF000000"/>
        <rFont val="Arial"/>
        <family val="2"/>
      </rPr>
      <t xml:space="preserve"> </t>
    </r>
  </si>
  <si>
    <t>自由度</t>
    <rPh sb="0" eb="3">
      <t>ジユウド</t>
    </rPh>
    <phoneticPr fontId="1"/>
  </si>
  <si>
    <t>自由度</t>
    <rPh sb="0" eb="3">
      <t>ジユウド</t>
    </rPh>
    <phoneticPr fontId="8"/>
  </si>
  <si>
    <t>Χ２乗分布</t>
    <rPh sb="2" eb="3">
      <t>ジョウ</t>
    </rPh>
    <rPh sb="3" eb="5">
      <t>ブンプ</t>
    </rPh>
    <phoneticPr fontId="8"/>
  </si>
  <si>
    <t>F分布</t>
    <rPh sb="1" eb="3">
      <t>ブンプ</t>
    </rPh>
    <phoneticPr fontId="8"/>
  </si>
  <si>
    <t>A工程</t>
    <rPh sb="1" eb="3">
      <t>コウテイ</t>
    </rPh>
    <phoneticPr fontId="1"/>
  </si>
  <si>
    <t>Ｂ工程</t>
    <rPh sb="1" eb="3">
      <t>コウテイ</t>
    </rPh>
    <phoneticPr fontId="1"/>
  </si>
</sst>
</file>

<file path=xl/styles.xml><?xml version="1.0" encoding="utf-8"?>
<styleSheet xmlns="http://schemas.openxmlformats.org/spreadsheetml/2006/main">
  <numFmts count="4">
    <numFmt numFmtId="176" formatCode="0.0000_ "/>
    <numFmt numFmtId="177" formatCode="#,##0_ "/>
    <numFmt numFmtId="178" formatCode="0.0_ "/>
    <numFmt numFmtId="179" formatCode="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1"/>
      <color rgb="FF000000"/>
      <name val="Arial"/>
      <family val="2"/>
    </font>
    <font>
      <sz val="14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readingOrder="1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4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投与後－投与前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ﾉﾝﾊﾟﾗﾒﾄﾘｯｸ!$K$2</c:f>
              <c:strCache>
                <c:ptCount val="1"/>
                <c:pt idx="0">
                  <c:v>投与後－投与前</c:v>
                </c:pt>
              </c:strCache>
            </c:strRef>
          </c:tx>
          <c:cat>
            <c:numRef>
              <c:f>ﾉﾝﾊﾟﾗﾒﾄﾘｯｸ!$I$3:$I$14</c:f>
              <c:numCache>
                <c:formatCode>General</c:formatCode>
                <c:ptCount val="12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</c:numCache>
            </c:numRef>
          </c:cat>
          <c:val>
            <c:numRef>
              <c:f>ﾉﾝﾊﾟﾗﾒﾄﾘｯｸ!$K$3:$K$14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axId val="101344384"/>
        <c:axId val="101346688"/>
      </c:barChart>
      <c:catAx>
        <c:axId val="10134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</c:title>
        <c:numFmt formatCode="General" sourceLinked="1"/>
        <c:tickLblPos val="nextTo"/>
        <c:txPr>
          <a:bodyPr rot="-2520000"/>
          <a:lstStyle/>
          <a:p>
            <a:pPr>
              <a:defRPr/>
            </a:pPr>
            <a:endParaRPr lang="ja-JP"/>
          </a:p>
        </c:txPr>
        <c:crossAx val="101346688"/>
        <c:crosses val="autoZero"/>
        <c:auto val="1"/>
        <c:lblAlgn val="ctr"/>
        <c:lblOffset val="100"/>
      </c:catAx>
      <c:valAx>
        <c:axId val="1013466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1013443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投与前後差－差の平均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ﾉﾝﾊﾟﾗﾒﾄﾘｯｸ!$J$2</c:f>
              <c:strCache>
                <c:ptCount val="1"/>
                <c:pt idx="0">
                  <c:v>投与前後差－差の平均</c:v>
                </c:pt>
              </c:strCache>
            </c:strRef>
          </c:tx>
          <c:cat>
            <c:numRef>
              <c:f>ﾉﾝﾊﾟﾗﾒﾄﾘｯｸ!$I$3:$I$14</c:f>
              <c:numCache>
                <c:formatCode>General</c:formatCode>
                <c:ptCount val="12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</c:numCache>
            </c:numRef>
          </c:cat>
          <c:val>
            <c:numRef>
              <c:f>ﾉﾝﾊﾟﾗﾒﾄﾘｯｸ!$J$3:$J$14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01379072"/>
        <c:axId val="118817920"/>
      </c:barChart>
      <c:catAx>
        <c:axId val="10137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</c:title>
        <c:numFmt formatCode="General" sourceLinked="1"/>
        <c:tickLblPos val="nextTo"/>
        <c:txPr>
          <a:bodyPr rot="-2520000"/>
          <a:lstStyle/>
          <a:p>
            <a:pPr>
              <a:defRPr/>
            </a:pPr>
            <a:endParaRPr lang="ja-JP"/>
          </a:p>
        </c:txPr>
        <c:crossAx val="118817920"/>
        <c:crosses val="autoZero"/>
        <c:auto val="1"/>
        <c:lblAlgn val="ctr"/>
        <c:lblOffset val="100"/>
      </c:catAx>
      <c:valAx>
        <c:axId val="1188179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10137907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085739282589702E-2"/>
          <c:y val="5.1400554097404488E-2"/>
          <c:w val="0.87487270341207379"/>
          <c:h val="0.73076771653543326"/>
        </c:manualLayout>
      </c:layout>
      <c:scatterChart>
        <c:scatterStyle val="smoothMarker"/>
        <c:ser>
          <c:idx val="0"/>
          <c:order val="0"/>
          <c:tx>
            <c:strRef>
              <c:f>'Z,t検定'!$B$2</c:f>
              <c:strCache>
                <c:ptCount val="1"/>
                <c:pt idx="0">
                  <c:v>男</c:v>
                </c:pt>
              </c:strCache>
            </c:strRef>
          </c:tx>
          <c:marker>
            <c:symbol val="none"/>
          </c:marker>
          <c:xVal>
            <c:numRef>
              <c:f>'Z,t検定'!$A$3:$A$15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'Z,t検定'!$B$3:$B$15</c:f>
              <c:numCache>
                <c:formatCode>General</c:formatCode>
                <c:ptCount val="13"/>
                <c:pt idx="0">
                  <c:v>9.8711537947511301E-3</c:v>
                </c:pt>
                <c:pt idx="1">
                  <c:v>3.394076318244918E-2</c:v>
                </c:pt>
                <c:pt idx="2">
                  <c:v>9.0886979016282815E-2</c:v>
                </c:pt>
                <c:pt idx="3">
                  <c:v>0.18954315809164018</c:v>
                </c:pt>
                <c:pt idx="4">
                  <c:v>0.30785126046985289</c:v>
                </c:pt>
                <c:pt idx="5">
                  <c:v>0.38940375883379036</c:v>
                </c:pt>
                <c:pt idx="6">
                  <c:v>0.38360629215347852</c:v>
                </c:pt>
                <c:pt idx="7">
                  <c:v>0.29430502978832512</c:v>
                </c:pt>
                <c:pt idx="8">
                  <c:v>0.17584743029766239</c:v>
                </c:pt>
                <c:pt idx="9">
                  <c:v>8.1827775992142832E-2</c:v>
                </c:pt>
                <c:pt idx="10">
                  <c:v>2.9654584847341275E-2</c:v>
                </c:pt>
                <c:pt idx="11">
                  <c:v>8.369689154653033E-3</c:v>
                </c:pt>
                <c:pt idx="12">
                  <c:v>1.8397261808242808E-3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'Z,t検定'!$C$2</c:f>
              <c:strCache>
                <c:ptCount val="1"/>
                <c:pt idx="0">
                  <c:v>女</c:v>
                </c:pt>
              </c:strCache>
            </c:strRef>
          </c:tx>
          <c:marker>
            <c:symbol val="none"/>
          </c:marker>
          <c:xVal>
            <c:numRef>
              <c:f>'Z,t検定'!$A$3:$A$15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'Z,t検定'!$C$3:$C$15</c:f>
              <c:numCache>
                <c:formatCode>General</c:formatCode>
                <c:ptCount val="13"/>
                <c:pt idx="0">
                  <c:v>7.212969526620859E-4</c:v>
                </c:pt>
                <c:pt idx="1">
                  <c:v>4.107883055252959E-3</c:v>
                </c:pt>
                <c:pt idx="2">
                  <c:v>1.7734496581245134E-2</c:v>
                </c:pt>
                <c:pt idx="3">
                  <c:v>5.8038539851873516E-2</c:v>
                </c:pt>
                <c:pt idx="4">
                  <c:v>0.14398289786545054</c:v>
                </c:pt>
                <c:pt idx="5">
                  <c:v>0.27077100808735954</c:v>
                </c:pt>
                <c:pt idx="6">
                  <c:v>0.38600260269959963</c:v>
                </c:pt>
                <c:pt idx="7">
                  <c:v>0.41713355197834406</c:v>
                </c:pt>
                <c:pt idx="8">
                  <c:v>0.34170932736056703</c:v>
                </c:pt>
                <c:pt idx="9">
                  <c:v>0.21219510584779686</c:v>
                </c:pt>
                <c:pt idx="10">
                  <c:v>9.9887400658931438E-2</c:v>
                </c:pt>
                <c:pt idx="11">
                  <c:v>3.564370822984167E-2</c:v>
                </c:pt>
                <c:pt idx="12">
                  <c:v>9.6416612215829388E-3</c:v>
                </c:pt>
              </c:numCache>
            </c:numRef>
          </c:yVal>
          <c:smooth val="1"/>
        </c:ser>
        <c:axId val="119014144"/>
        <c:axId val="119016064"/>
      </c:scatterChart>
      <c:valAx>
        <c:axId val="119014144"/>
        <c:scaling>
          <c:orientation val="minMax"/>
          <c:max val="7.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点数</a:t>
                </a:r>
              </a:p>
            </c:rich>
          </c:tx>
        </c:title>
        <c:numFmt formatCode="General" sourceLinked="1"/>
        <c:tickLblPos val="nextTo"/>
        <c:crossAx val="119016064"/>
        <c:crosses val="autoZero"/>
        <c:crossBetween val="midCat"/>
      </c:valAx>
      <c:valAx>
        <c:axId val="119016064"/>
        <c:scaling>
          <c:orientation val="minMax"/>
        </c:scaling>
        <c:axPos val="l"/>
        <c:majorGridlines/>
        <c:numFmt formatCode="General" sourceLinked="1"/>
        <c:tickLblPos val="nextTo"/>
        <c:crossAx val="11901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111111111111132"/>
          <c:y val="5.5171697287839022E-2"/>
          <c:w val="0.1111111111111111"/>
          <c:h val="0.1674343832020998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strRef>
              <c:f>'Z,t検定'!$B$24</c:f>
              <c:strCache>
                <c:ptCount val="1"/>
                <c:pt idx="0">
                  <c:v>A校</c:v>
                </c:pt>
              </c:strCache>
            </c:strRef>
          </c:tx>
          <c:marker>
            <c:symbol val="none"/>
          </c:marker>
          <c:xVal>
            <c:numRef>
              <c:f>'Z,t検定'!$A$25:$A$32</c:f>
              <c:numCache>
                <c:formatCode>General</c:formatCode>
                <c:ptCount val="8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</c:numCache>
            </c:numRef>
          </c:xVal>
          <c:yVal>
            <c:numRef>
              <c:f>'Z,t検定'!$B$25:$B$32</c:f>
              <c:numCache>
                <c:formatCode>General</c:formatCode>
                <c:ptCount val="8"/>
                <c:pt idx="0">
                  <c:v>2.0959706128579396E-4</c:v>
                </c:pt>
                <c:pt idx="1">
                  <c:v>3.246026564369741E-3</c:v>
                </c:pt>
                <c:pt idx="2">
                  <c:v>1.8493728096330514E-2</c:v>
                </c:pt>
                <c:pt idx="3">
                  <c:v>3.8761661512501398E-2</c:v>
                </c:pt>
                <c:pt idx="4">
                  <c:v>2.9887240577595287E-2</c:v>
                </c:pt>
                <c:pt idx="5">
                  <c:v>8.4776361308022304E-3</c:v>
                </c:pt>
                <c:pt idx="6">
                  <c:v>8.8464543982372376E-4</c:v>
                </c:pt>
                <c:pt idx="7">
                  <c:v>3.3960121248365535E-5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'Z,t検定'!$C$24</c:f>
              <c:strCache>
                <c:ptCount val="1"/>
                <c:pt idx="0">
                  <c:v>Ｂ校</c:v>
                </c:pt>
              </c:strCache>
            </c:strRef>
          </c:tx>
          <c:marker>
            <c:symbol val="none"/>
          </c:marker>
          <c:xVal>
            <c:numRef>
              <c:f>'Z,t検定'!$A$25:$A$32</c:f>
              <c:numCache>
                <c:formatCode>General</c:formatCode>
                <c:ptCount val="8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</c:numCache>
            </c:numRef>
          </c:xVal>
          <c:yVal>
            <c:numRef>
              <c:f>'Z,t検定'!$C$25:$C$32</c:f>
              <c:numCache>
                <c:formatCode>General</c:formatCode>
                <c:ptCount val="8"/>
                <c:pt idx="0">
                  <c:v>3.2716301337592846E-4</c:v>
                </c:pt>
                <c:pt idx="1">
                  <c:v>5.736795679217835E-3</c:v>
                </c:pt>
                <c:pt idx="2">
                  <c:v>2.9269044038162963E-2</c:v>
                </c:pt>
                <c:pt idx="3">
                  <c:v>4.3449188219495095E-2</c:v>
                </c:pt>
                <c:pt idx="4">
                  <c:v>1.876673702536279E-2</c:v>
                </c:pt>
                <c:pt idx="5">
                  <c:v>2.3584672118549832E-3</c:v>
                </c:pt>
                <c:pt idx="6">
                  <c:v>8.6239234023212158E-5</c:v>
                </c:pt>
                <c:pt idx="7">
                  <c:v>9.175165589245996E-7</c:v>
                </c:pt>
              </c:numCache>
            </c:numRef>
          </c:yVal>
          <c:smooth val="1"/>
        </c:ser>
        <c:axId val="119048832"/>
        <c:axId val="119054720"/>
      </c:scatterChart>
      <c:valAx>
        <c:axId val="119048832"/>
        <c:scaling>
          <c:orientation val="minMax"/>
        </c:scaling>
        <c:axPos val="b"/>
        <c:numFmt formatCode="General" sourceLinked="1"/>
        <c:tickLblPos val="nextTo"/>
        <c:crossAx val="119054720"/>
        <c:crosses val="autoZero"/>
        <c:crossBetween val="midCat"/>
      </c:valAx>
      <c:valAx>
        <c:axId val="119054720"/>
        <c:scaling>
          <c:orientation val="minMax"/>
        </c:scaling>
        <c:axPos val="l"/>
        <c:majorGridlines/>
        <c:numFmt formatCode="General" sourceLinked="1"/>
        <c:tickLblPos val="nextTo"/>
        <c:crossAx val="119048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strRef>
              <c:f>'Z,t検定'!$B$50</c:f>
              <c:strCache>
                <c:ptCount val="1"/>
                <c:pt idx="0">
                  <c:v>男</c:v>
                </c:pt>
              </c:strCache>
            </c:strRef>
          </c:tx>
          <c:marker>
            <c:symbol val="none"/>
          </c:marker>
          <c:xVal>
            <c:numRef>
              <c:f>'Z,t検定'!$A$51:$A$63</c:f>
              <c:numCache>
                <c:formatCode>General</c:formatCode>
                <c:ptCount val="13"/>
                <c:pt idx="0">
                  <c:v>112</c:v>
                </c:pt>
                <c:pt idx="1">
                  <c:v>113</c:v>
                </c:pt>
                <c:pt idx="2">
                  <c:v>114</c:v>
                </c:pt>
                <c:pt idx="3">
                  <c:v>115</c:v>
                </c:pt>
                <c:pt idx="4">
                  <c:v>116</c:v>
                </c:pt>
                <c:pt idx="5">
                  <c:v>117</c:v>
                </c:pt>
                <c:pt idx="6">
                  <c:v>118</c:v>
                </c:pt>
                <c:pt idx="7">
                  <c:v>119</c:v>
                </c:pt>
                <c:pt idx="8">
                  <c:v>120</c:v>
                </c:pt>
                <c:pt idx="9">
                  <c:v>121</c:v>
                </c:pt>
                <c:pt idx="10">
                  <c:v>122</c:v>
                </c:pt>
                <c:pt idx="11">
                  <c:v>123</c:v>
                </c:pt>
                <c:pt idx="12">
                  <c:v>124</c:v>
                </c:pt>
              </c:numCache>
            </c:numRef>
          </c:xVal>
          <c:yVal>
            <c:numRef>
              <c:f>'Z,t検定'!$B$51:$B$63</c:f>
              <c:numCache>
                <c:formatCode>General</c:formatCode>
                <c:ptCount val="13"/>
                <c:pt idx="0">
                  <c:v>2.5833731692615088E-3</c:v>
                </c:pt>
                <c:pt idx="1">
                  <c:v>6.5968744912688008E-3</c:v>
                </c:pt>
                <c:pt idx="2">
                  <c:v>1.4866286152953677E-2</c:v>
                </c:pt>
                <c:pt idx="3">
                  <c:v>2.9565140305911355E-2</c:v>
                </c:pt>
                <c:pt idx="4">
                  <c:v>5.188843717757434E-2</c:v>
                </c:pt>
                <c:pt idx="5">
                  <c:v>8.0366383649400921E-2</c:v>
                </c:pt>
                <c:pt idx="6">
                  <c:v>0.10984782236693058</c:v>
                </c:pt>
                <c:pt idx="7">
                  <c:v>0.13250176617201426</c:v>
                </c:pt>
                <c:pt idx="8">
                  <c:v>0.14104739588693904</c:v>
                </c:pt>
                <c:pt idx="9">
                  <c:v>0.13250176617201426</c:v>
                </c:pt>
                <c:pt idx="10">
                  <c:v>0.10984782236693058</c:v>
                </c:pt>
                <c:pt idx="11">
                  <c:v>8.0366383649400921E-2</c:v>
                </c:pt>
                <c:pt idx="12">
                  <c:v>5.188843717757434E-2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'Z,t検定'!$C$50</c:f>
              <c:strCache>
                <c:ptCount val="1"/>
                <c:pt idx="0">
                  <c:v>女</c:v>
                </c:pt>
              </c:strCache>
            </c:strRef>
          </c:tx>
          <c:marker>
            <c:symbol val="none"/>
          </c:marker>
          <c:xVal>
            <c:numRef>
              <c:f>'Z,t検定'!$A$51:$A$63</c:f>
              <c:numCache>
                <c:formatCode>General</c:formatCode>
                <c:ptCount val="13"/>
                <c:pt idx="0">
                  <c:v>112</c:v>
                </c:pt>
                <c:pt idx="1">
                  <c:v>113</c:v>
                </c:pt>
                <c:pt idx="2">
                  <c:v>114</c:v>
                </c:pt>
                <c:pt idx="3">
                  <c:v>115</c:v>
                </c:pt>
                <c:pt idx="4">
                  <c:v>116</c:v>
                </c:pt>
                <c:pt idx="5">
                  <c:v>117</c:v>
                </c:pt>
                <c:pt idx="6">
                  <c:v>118</c:v>
                </c:pt>
                <c:pt idx="7">
                  <c:v>119</c:v>
                </c:pt>
                <c:pt idx="8">
                  <c:v>120</c:v>
                </c:pt>
                <c:pt idx="9">
                  <c:v>121</c:v>
                </c:pt>
                <c:pt idx="10">
                  <c:v>122</c:v>
                </c:pt>
                <c:pt idx="11">
                  <c:v>123</c:v>
                </c:pt>
                <c:pt idx="12">
                  <c:v>124</c:v>
                </c:pt>
              </c:numCache>
            </c:numRef>
          </c:xVal>
          <c:yVal>
            <c:numRef>
              <c:f>'Z,t検定'!$C$51:$C$63</c:f>
              <c:numCache>
                <c:formatCode>General</c:formatCode>
                <c:ptCount val="13"/>
                <c:pt idx="0">
                  <c:v>2.4326086664820726E-2</c:v>
                </c:pt>
                <c:pt idx="1">
                  <c:v>0.23079948420818289</c:v>
                </c:pt>
                <c:pt idx="2">
                  <c:v>0.48860251190291987</c:v>
                </c:pt>
                <c:pt idx="3">
                  <c:v>0.23079948420818289</c:v>
                </c:pt>
                <c:pt idx="4">
                  <c:v>2.4326086664820726E-2</c:v>
                </c:pt>
                <c:pt idx="5">
                  <c:v>5.7209472385450605E-4</c:v>
                </c:pt>
                <c:pt idx="6">
                  <c:v>3.0020775895011139E-6</c:v>
                </c:pt>
                <c:pt idx="7">
                  <c:v>3.5150714695807473E-9</c:v>
                </c:pt>
                <c:pt idx="8">
                  <c:v>9.1834250095491835E-13</c:v>
                </c:pt>
                <c:pt idx="9">
                  <c:v>5.353446728293203E-17</c:v>
                </c:pt>
                <c:pt idx="10">
                  <c:v>6.9633875070104163E-22</c:v>
                </c:pt>
                <c:pt idx="11">
                  <c:v>2.0209981674937589E-27</c:v>
                </c:pt>
                <c:pt idx="12">
                  <c:v>1.3087887480154326E-33</c:v>
                </c:pt>
              </c:numCache>
            </c:numRef>
          </c:yVal>
          <c:smooth val="1"/>
        </c:ser>
        <c:axId val="119103872"/>
        <c:axId val="119105408"/>
      </c:scatterChart>
      <c:valAx>
        <c:axId val="119103872"/>
        <c:scaling>
          <c:orientation val="minMax"/>
        </c:scaling>
        <c:axPos val="b"/>
        <c:numFmt formatCode="General" sourceLinked="1"/>
        <c:tickLblPos val="nextTo"/>
        <c:crossAx val="119105408"/>
        <c:crosses val="autoZero"/>
        <c:crossBetween val="midCat"/>
      </c:valAx>
      <c:valAx>
        <c:axId val="119105408"/>
        <c:scaling>
          <c:orientation val="minMax"/>
          <c:max val="0.60000000000000031"/>
          <c:min val="0"/>
        </c:scaling>
        <c:axPos val="l"/>
        <c:majorGridlines/>
        <c:numFmt formatCode="General" sourceLinked="1"/>
        <c:tickLblPos val="nextTo"/>
        <c:crossAx val="1191038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Χ２乗分布!$A$26:$A$51</c:f>
              <c:numCache>
                <c:formatCode>0.0_ 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</c:numCache>
            </c:numRef>
          </c:xVal>
          <c:yVal>
            <c:numRef>
              <c:f>Χ２乗分布!$G$26:$G$51</c:f>
              <c:numCache>
                <c:formatCode>General</c:formatCode>
                <c:ptCount val="26"/>
                <c:pt idx="0">
                  <c:v>0</c:v>
                </c:pt>
                <c:pt idx="1">
                  <c:v>1.028066520802895E-13</c:v>
                </c:pt>
                <c:pt idx="2">
                  <c:v>1.0833894892314788E-10</c:v>
                </c:pt>
                <c:pt idx="3">
                  <c:v>1.1431500690495255E-8</c:v>
                </c:pt>
                <c:pt idx="4">
                  <c:v>3.3837914970025196E-7</c:v>
                </c:pt>
                <c:pt idx="5">
                  <c:v>4.4525307250076196E-6</c:v>
                </c:pt>
                <c:pt idx="6">
                  <c:v>3.3389238954129041E-5</c:v>
                </c:pt>
                <c:pt idx="7">
                  <c:v>1.6579242079450829E-4</c:v>
                </c:pt>
                <c:pt idx="8">
                  <c:v>6.0097514546247899E-4</c:v>
                </c:pt>
                <c:pt idx="9">
                  <c:v>1.7003853231884469E-3</c:v>
                </c:pt>
                <c:pt idx="10">
                  <c:v>3.9391900778186772E-3</c:v>
                </c:pt>
                <c:pt idx="11">
                  <c:v>7.7405527388234585E-3</c:v>
                </c:pt>
                <c:pt idx="12">
                  <c:v>1.3251863103632744E-2</c:v>
                </c:pt>
                <c:pt idx="13">
                  <c:v>2.0181332442677724E-2</c:v>
                </c:pt>
                <c:pt idx="14">
                  <c:v>2.7792765545769982E-2</c:v>
                </c:pt>
                <c:pt idx="15">
                  <c:v>3.5072482726717258E-2</c:v>
                </c:pt>
                <c:pt idx="16">
                  <c:v>4.0995905254318232E-2</c:v>
                </c:pt>
                <c:pt idx="17">
                  <c:v>4.4784387006756465E-2</c:v>
                </c:pt>
                <c:pt idx="18">
                  <c:v>4.6063877508240147E-2</c:v>
                </c:pt>
                <c:pt idx="19">
                  <c:v>4.4892601315210473E-2</c:v>
                </c:pt>
                <c:pt idx="20">
                  <c:v>4.16767667689113E-2</c:v>
                </c:pt>
                <c:pt idx="21">
                  <c:v>3.7026840080205015E-2</c:v>
                </c:pt>
                <c:pt idx="22">
                  <c:v>3.1605989414172725E-2</c:v>
                </c:pt>
                <c:pt idx="23">
                  <c:v>2.6010917891064175E-2</c:v>
                </c:pt>
                <c:pt idx="24">
                  <c:v>2.0701049632534635E-2</c:v>
                </c:pt>
                <c:pt idx="25">
                  <c:v>1.7769674643402789E-2</c:v>
                </c:pt>
              </c:numCache>
            </c:numRef>
          </c:yVal>
          <c:smooth val="1"/>
        </c:ser>
        <c:axId val="119137792"/>
        <c:axId val="119139328"/>
      </c:scatterChart>
      <c:valAx>
        <c:axId val="119137792"/>
        <c:scaling>
          <c:orientation val="minMax"/>
        </c:scaling>
        <c:axPos val="b"/>
        <c:numFmt formatCode="0.0_ " sourceLinked="1"/>
        <c:tickLblPos val="nextTo"/>
        <c:crossAx val="119139328"/>
        <c:crosses val="autoZero"/>
        <c:crossBetween val="midCat"/>
      </c:valAx>
      <c:valAx>
        <c:axId val="119139328"/>
        <c:scaling>
          <c:orientation val="minMax"/>
        </c:scaling>
        <c:axPos val="l"/>
        <c:majorGridlines/>
        <c:numFmt formatCode="General" sourceLinked="1"/>
        <c:tickLblPos val="nextTo"/>
        <c:crossAx val="1191377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F分布!$A$5:$A$25</c:f>
              <c:numCache>
                <c:formatCode>0.0_ 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F分布!$B$5:$B$25</c:f>
              <c:numCache>
                <c:formatCode>General</c:formatCode>
                <c:ptCount val="21"/>
                <c:pt idx="0">
                  <c:v>0.52159605544865673</c:v>
                </c:pt>
                <c:pt idx="1">
                  <c:v>0.50708954942958528</c:v>
                </c:pt>
                <c:pt idx="2">
                  <c:v>0.31281715903485319</c:v>
                </c:pt>
                <c:pt idx="3">
                  <c:v>0.19273184673990451</c:v>
                </c:pt>
                <c:pt idx="4">
                  <c:v>0.12363189648239048</c:v>
                </c:pt>
                <c:pt idx="5">
                  <c:v>8.2726523654873096E-2</c:v>
                </c:pt>
                <c:pt idx="6">
                  <c:v>5.7472171810479367E-2</c:v>
                </c:pt>
                <c:pt idx="7">
                  <c:v>4.1234267078932435E-2</c:v>
                </c:pt>
                <c:pt idx="8">
                  <c:v>3.0408907565183191E-2</c:v>
                </c:pt>
                <c:pt idx="9">
                  <c:v>2.2960359831544652E-2</c:v>
                </c:pt>
                <c:pt idx="10">
                  <c:v>1.7692535087483155E-2</c:v>
                </c:pt>
                <c:pt idx="11">
                  <c:v>1.3876624969747356E-2</c:v>
                </c:pt>
                <c:pt idx="12">
                  <c:v>1.105375506230552E-2</c:v>
                </c:pt>
                <c:pt idx="13">
                  <c:v>8.9264299677560693E-3</c:v>
                </c:pt>
                <c:pt idx="14">
                  <c:v>7.2966793145413933E-3</c:v>
                </c:pt>
                <c:pt idx="15">
                  <c:v>6.0296530737809842E-3</c:v>
                </c:pt>
                <c:pt idx="16">
                  <c:v>5.0315542000376259E-3</c:v>
                </c:pt>
                <c:pt idx="17">
                  <c:v>4.2358996375179286E-3</c:v>
                </c:pt>
                <c:pt idx="18">
                  <c:v>3.5947565459395273E-3</c:v>
                </c:pt>
                <c:pt idx="19">
                  <c:v>3.0730275555944167E-3</c:v>
                </c:pt>
              </c:numCache>
            </c:numRef>
          </c:yVal>
          <c:smooth val="1"/>
        </c:ser>
        <c:axId val="119401472"/>
        <c:axId val="119403264"/>
      </c:scatterChart>
      <c:valAx>
        <c:axId val="119401472"/>
        <c:scaling>
          <c:orientation val="minMax"/>
        </c:scaling>
        <c:axPos val="b"/>
        <c:numFmt formatCode="0.0_ " sourceLinked="1"/>
        <c:tickLblPos val="nextTo"/>
        <c:crossAx val="119403264"/>
        <c:crosses val="autoZero"/>
        <c:crossBetween val="midCat"/>
      </c:valAx>
      <c:valAx>
        <c:axId val="119403264"/>
        <c:scaling>
          <c:orientation val="minMax"/>
        </c:scaling>
        <c:axPos val="l"/>
        <c:majorGridlines/>
        <c:numFmt formatCode="General" sourceLinked="1"/>
        <c:tickLblPos val="nextTo"/>
        <c:crossAx val="11940147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422002972520001"/>
          <c:y val="6.3807584396777986E-2"/>
          <c:w val="0.83052082345128542"/>
          <c:h val="0.79221739523938817"/>
        </c:manualLayout>
      </c:layout>
      <c:barChart>
        <c:barDir val="col"/>
        <c:grouping val="clustered"/>
        <c:ser>
          <c:idx val="1"/>
          <c:order val="0"/>
          <c:tx>
            <c:strRef>
              <c:f>F分布!$G$28</c:f>
              <c:strCache>
                <c:ptCount val="1"/>
                <c:pt idx="0">
                  <c:v>A工程</c:v>
                </c:pt>
              </c:strCache>
            </c:strRef>
          </c:tx>
          <c:cat>
            <c:numRef>
              <c:f>F分布!$F$29:$F$33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</c:numCache>
            </c:numRef>
          </c:cat>
          <c:val>
            <c:numRef>
              <c:f>F分布!$G$29:$G$33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F分布!$H$28</c:f>
              <c:strCache>
                <c:ptCount val="1"/>
                <c:pt idx="0">
                  <c:v>Ｂ工程</c:v>
                </c:pt>
              </c:strCache>
            </c:strRef>
          </c:tx>
          <c:cat>
            <c:numRef>
              <c:f>F分布!$F$29:$F$33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</c:numCache>
            </c:numRef>
          </c:cat>
          <c:val>
            <c:numRef>
              <c:f>F分布!$H$29:$H$33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axId val="128653568"/>
        <c:axId val="128660608"/>
      </c:barChart>
      <c:catAx>
        <c:axId val="128653568"/>
        <c:scaling>
          <c:orientation val="minMax"/>
        </c:scaling>
        <c:axPos val="b"/>
        <c:numFmt formatCode="General" sourceLinked="1"/>
        <c:tickLblPos val="nextTo"/>
        <c:crossAx val="128660608"/>
        <c:crosses val="autoZero"/>
        <c:auto val="1"/>
        <c:lblAlgn val="ctr"/>
        <c:lblOffset val="100"/>
      </c:catAx>
      <c:valAx>
        <c:axId val="128660608"/>
        <c:scaling>
          <c:orientation val="minMax"/>
        </c:scaling>
        <c:axPos val="l"/>
        <c:majorGridlines/>
        <c:numFmt formatCode="General" sourceLinked="1"/>
        <c:tickLblPos val="nextTo"/>
        <c:crossAx val="12865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92157606805176"/>
          <c:y val="8.573038284007603E-2"/>
          <c:w val="0.17975713879138602"/>
          <c:h val="0.2078495791474341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510540</xdr:colOff>
      <xdr:row>0</xdr:row>
      <xdr:rowOff>160021</xdr:rowOff>
    </xdr:from>
    <xdr:to>
      <xdr:col>19</xdr:col>
      <xdr:colOff>53340</xdr:colOff>
      <xdr:row>16</xdr:row>
      <xdr:rowOff>68580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403860</xdr:colOff>
      <xdr:row>14</xdr:row>
      <xdr:rowOff>60960</xdr:rowOff>
    </xdr:from>
    <xdr:to>
      <xdr:col>19</xdr:col>
      <xdr:colOff>556260</xdr:colOff>
      <xdr:row>29</xdr:row>
      <xdr:rowOff>144779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1</xdr:row>
      <xdr:rowOff>121920</xdr:rowOff>
    </xdr:from>
    <xdr:to>
      <xdr:col>15</xdr:col>
      <xdr:colOff>403860</xdr:colOff>
      <xdr:row>18</xdr:row>
      <xdr:rowOff>15240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21</xdr:row>
      <xdr:rowOff>30480</xdr:rowOff>
    </xdr:from>
    <xdr:to>
      <xdr:col>11</xdr:col>
      <xdr:colOff>144780</xdr:colOff>
      <xdr:row>37</xdr:row>
      <xdr:rowOff>91440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403860</xdr:colOff>
      <xdr:row>48</xdr:row>
      <xdr:rowOff>85725</xdr:rowOff>
    </xdr:from>
    <xdr:to>
      <xdr:col>10</xdr:col>
      <xdr:colOff>434340</xdr:colOff>
      <xdr:row>64</xdr:row>
      <xdr:rowOff>146685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25</xdr:row>
      <xdr:rowOff>95250</xdr:rowOff>
    </xdr:from>
    <xdr:to>
      <xdr:col>14</xdr:col>
      <xdr:colOff>247650</xdr:colOff>
      <xdr:row>41</xdr:row>
      <xdr:rowOff>95250</xdr:rowOff>
    </xdr:to>
    <xdr:grpSp>
      <xdr:nvGrpSpPr>
        <xdr:cNvPr id="15" name="グループ化 14"/>
        <xdr:cNvGrpSpPr/>
      </xdr:nvGrpSpPr>
      <xdr:grpSpPr>
        <a:xfrm>
          <a:off x="6038850" y="5381625"/>
          <a:ext cx="4572000" cy="2743200"/>
          <a:chOff x="6038850" y="5381625"/>
          <a:chExt cx="4572000" cy="2743200"/>
        </a:xfrm>
      </xdr:grpSpPr>
      <xdr:graphicFrame macro="">
        <xdr:nvGraphicFramePr>
          <xdr:cNvPr id="3" name="グラフ 2"/>
          <xdr:cNvGraphicFramePr/>
        </xdr:nvGraphicFramePr>
        <xdr:xfrm>
          <a:off x="6038850" y="53816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9" name="直線コネクタ 8"/>
          <xdr:cNvCxnSpPr/>
        </xdr:nvCxnSpPr>
        <xdr:spPr>
          <a:xfrm flipV="1">
            <a:off x="8191500" y="6553200"/>
            <a:ext cx="0" cy="139065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 flipV="1">
            <a:off x="7858125" y="7543800"/>
            <a:ext cx="0" cy="419101"/>
          </a:xfrm>
          <a:prstGeom prst="straightConnector1">
            <a:avLst/>
          </a:prstGeom>
          <a:ln w="15875">
            <a:solidFill>
              <a:srgbClr val="0000FF"/>
            </a:solidFill>
            <a:tailEnd type="triangle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105775" y="7258050"/>
            <a:ext cx="7524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800">
                <a:solidFill>
                  <a:srgbClr val="FF0000"/>
                </a:solidFill>
              </a:rPr>
              <a:t>25.70</a:t>
            </a:r>
            <a:endParaRPr kumimoji="1" lang="ja-JP" altLang="en-US" sz="1800">
              <a:solidFill>
                <a:srgbClr val="FF0000"/>
              </a:solidFill>
            </a:endParaRP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410450" y="7258050"/>
            <a:ext cx="7524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800">
                <a:solidFill>
                  <a:srgbClr val="0000FF"/>
                </a:solidFill>
              </a:rPr>
              <a:t>20.97</a:t>
            </a:r>
            <a:endParaRPr kumimoji="1" lang="ja-JP" altLang="en-US" sz="1800">
              <a:solidFill>
                <a:srgbClr val="0000FF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</xdr:row>
      <xdr:rowOff>66675</xdr:rowOff>
    </xdr:from>
    <xdr:to>
      <xdr:col>9</xdr:col>
      <xdr:colOff>419100</xdr:colOff>
      <xdr:row>19</xdr:row>
      <xdr:rowOff>66675</xdr:rowOff>
    </xdr:to>
    <xdr:grpSp>
      <xdr:nvGrpSpPr>
        <xdr:cNvPr id="11" name="グループ化 10"/>
        <xdr:cNvGrpSpPr/>
      </xdr:nvGrpSpPr>
      <xdr:grpSpPr>
        <a:xfrm>
          <a:off x="2019300" y="581025"/>
          <a:ext cx="4572000" cy="2743200"/>
          <a:chOff x="2019300" y="581025"/>
          <a:chExt cx="4572000" cy="2743200"/>
        </a:xfrm>
      </xdr:grpSpPr>
      <xdr:graphicFrame macro="">
        <xdr:nvGraphicFramePr>
          <xdr:cNvPr id="3" name="グラフ 2"/>
          <xdr:cNvGraphicFramePr/>
        </xdr:nvGraphicFramePr>
        <xdr:xfrm>
          <a:off x="2019300" y="5810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7" name="直線コネクタ 6"/>
          <xdr:cNvCxnSpPr/>
        </xdr:nvCxnSpPr>
        <xdr:spPr>
          <a:xfrm flipV="1">
            <a:off x="5448300" y="2333625"/>
            <a:ext cx="9525" cy="933450"/>
          </a:xfrm>
          <a:prstGeom prst="line">
            <a:avLst/>
          </a:prstGeom>
          <a:ln w="158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 flipV="1">
            <a:off x="3476625" y="3009900"/>
            <a:ext cx="0" cy="285750"/>
          </a:xfrm>
          <a:prstGeom prst="straightConnector1">
            <a:avLst/>
          </a:prstGeom>
          <a:ln w="19050">
            <a:solidFill>
              <a:srgbClr val="0000FF"/>
            </a:solidFill>
            <a:tailEnd type="triangle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5400675" y="2686050"/>
            <a:ext cx="704849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2000">
                <a:solidFill>
                  <a:srgbClr val="FF0000"/>
                </a:solidFill>
              </a:rPr>
              <a:t>9.36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8</xdr:col>
      <xdr:colOff>476250</xdr:colOff>
      <xdr:row>23</xdr:row>
      <xdr:rowOff>66675</xdr:rowOff>
    </xdr:from>
    <xdr:to>
      <xdr:col>13</xdr:col>
      <xdr:colOff>209550</xdr:colOff>
      <xdr:row>36</xdr:row>
      <xdr:rowOff>28575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0.19167</cdr:x>
      <cdr:y>0.78472</cdr:y>
    </cdr:from>
    <cdr:to>
      <cdr:x>0.34583</cdr:x>
      <cdr:y>0.94444</cdr:y>
    </cdr:to>
    <cdr:sp macro="" textlink="">
      <cdr:nvSpPr>
        <cdr:cNvPr id="2" name="テキスト ボックス 9"/>
        <cdr:cNvSpPr txBox="1"/>
      </cdr:nvSpPr>
      <cdr:spPr>
        <a:xfrm xmlns:a="http://schemas.openxmlformats.org/drawingml/2006/main">
          <a:off x="876300" y="2152650"/>
          <a:ext cx="704849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en-US" altLang="ja-JP" sz="2000">
              <a:solidFill>
                <a:srgbClr val="0000FF"/>
              </a:solidFill>
            </a:rPr>
            <a:t>3.41</a:t>
          </a:r>
          <a:endParaRPr kumimoji="1" lang="ja-JP" altLang="en-US" sz="2000">
            <a:solidFill>
              <a:srgbClr val="0000FF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F28" sqref="F28"/>
    </sheetView>
  </sheetViews>
  <sheetFormatPr defaultRowHeight="13.5"/>
  <sheetData>
    <row r="1" spans="1:11" ht="14.25" thickBot="1">
      <c r="A1" t="s">
        <v>0</v>
      </c>
      <c r="B1" t="s">
        <v>1</v>
      </c>
      <c r="C1" t="s">
        <v>2</v>
      </c>
    </row>
    <row r="2" spans="1:11">
      <c r="A2" s="2">
        <v>38.5</v>
      </c>
      <c r="B2" s="2">
        <v>37.9</v>
      </c>
      <c r="C2" s="2">
        <v>0.6</v>
      </c>
      <c r="D2" s="1">
        <f>C2-0.44</f>
        <v>0.15999999999999998</v>
      </c>
      <c r="G2">
        <v>-1</v>
      </c>
      <c r="I2" s="8" t="s">
        <v>4</v>
      </c>
      <c r="J2" s="9" t="s">
        <v>7</v>
      </c>
      <c r="K2" t="s">
        <v>8</v>
      </c>
    </row>
    <row r="3" spans="1:11">
      <c r="A3" s="3">
        <v>36.299999999999997</v>
      </c>
      <c r="B3" s="3">
        <v>35.1</v>
      </c>
      <c r="C3" s="3">
        <v>1.2</v>
      </c>
      <c r="D3" s="1">
        <f t="shared" ref="D3:D11" si="0">C3-0.44</f>
        <v>0.76</v>
      </c>
      <c r="G3">
        <v>-0.8</v>
      </c>
      <c r="I3" s="5">
        <v>-1</v>
      </c>
      <c r="J3" s="6">
        <v>1</v>
      </c>
      <c r="K3">
        <v>0</v>
      </c>
    </row>
    <row r="4" spans="1:11">
      <c r="A4" s="3">
        <v>37.1</v>
      </c>
      <c r="B4" s="3">
        <v>37</v>
      </c>
      <c r="C4" s="3">
        <v>0.1</v>
      </c>
      <c r="D4" s="1">
        <f t="shared" si="0"/>
        <v>-0.33999999999999997</v>
      </c>
      <c r="G4">
        <v>-0.6</v>
      </c>
      <c r="I4" s="5">
        <v>-0.8</v>
      </c>
      <c r="J4" s="6">
        <v>1</v>
      </c>
      <c r="K4">
        <v>0</v>
      </c>
    </row>
    <row r="5" spans="1:11">
      <c r="A5" s="3">
        <v>37.5</v>
      </c>
      <c r="B5" s="3">
        <v>36.6</v>
      </c>
      <c r="C5" s="3">
        <v>0.9</v>
      </c>
      <c r="D5" s="1">
        <f t="shared" si="0"/>
        <v>0.46</v>
      </c>
      <c r="G5">
        <v>-0.4</v>
      </c>
      <c r="I5" s="5">
        <v>-0.6</v>
      </c>
      <c r="J5" s="6">
        <v>0</v>
      </c>
      <c r="K5">
        <v>1</v>
      </c>
    </row>
    <row r="6" spans="1:11">
      <c r="A6" s="3">
        <v>39.6</v>
      </c>
      <c r="B6" s="3">
        <v>38.6</v>
      </c>
      <c r="C6" s="3">
        <v>1</v>
      </c>
      <c r="D6" s="1">
        <f t="shared" si="0"/>
        <v>0.56000000000000005</v>
      </c>
      <c r="G6">
        <v>-0.2</v>
      </c>
      <c r="I6" s="5">
        <v>-0.4</v>
      </c>
      <c r="J6" s="6">
        <v>0</v>
      </c>
      <c r="K6">
        <v>1</v>
      </c>
    </row>
    <row r="7" spans="1:11">
      <c r="A7" s="3">
        <v>35.4</v>
      </c>
      <c r="B7" s="3">
        <v>36</v>
      </c>
      <c r="C7" s="3">
        <v>-0.6</v>
      </c>
      <c r="D7" s="1">
        <f t="shared" si="0"/>
        <v>-1.04</v>
      </c>
      <c r="G7">
        <v>0</v>
      </c>
      <c r="I7" s="5">
        <v>-0.2</v>
      </c>
      <c r="J7" s="6">
        <v>1</v>
      </c>
      <c r="K7">
        <v>0</v>
      </c>
    </row>
    <row r="8" spans="1:11">
      <c r="A8" s="3">
        <v>39.700000000000003</v>
      </c>
      <c r="B8" s="3">
        <v>39.200000000000003</v>
      </c>
      <c r="C8" s="3">
        <v>0.5</v>
      </c>
      <c r="D8" s="1">
        <f t="shared" si="0"/>
        <v>0.06</v>
      </c>
      <c r="G8">
        <v>0.2</v>
      </c>
      <c r="I8" s="5">
        <v>0</v>
      </c>
      <c r="J8" s="6">
        <v>1</v>
      </c>
      <c r="K8">
        <v>0</v>
      </c>
    </row>
    <row r="9" spans="1:11">
      <c r="A9" s="3">
        <v>34.5</v>
      </c>
      <c r="B9" s="3">
        <v>34.9</v>
      </c>
      <c r="C9" s="3">
        <v>-0.4</v>
      </c>
      <c r="D9" s="1">
        <f t="shared" si="0"/>
        <v>-0.84000000000000008</v>
      </c>
      <c r="G9">
        <v>0.4</v>
      </c>
      <c r="I9" s="5">
        <v>0.2</v>
      </c>
      <c r="J9" s="6">
        <v>2</v>
      </c>
      <c r="K9">
        <v>1</v>
      </c>
    </row>
    <row r="10" spans="1:11">
      <c r="A10" s="3">
        <v>36.5</v>
      </c>
      <c r="B10" s="3">
        <v>36.200000000000003</v>
      </c>
      <c r="C10" s="3">
        <v>0.3</v>
      </c>
      <c r="D10" s="1">
        <f t="shared" si="0"/>
        <v>-0.14000000000000001</v>
      </c>
      <c r="G10">
        <v>0.6</v>
      </c>
      <c r="I10" s="5">
        <v>0.4</v>
      </c>
      <c r="J10" s="6">
        <v>1</v>
      </c>
      <c r="K10">
        <v>1</v>
      </c>
    </row>
    <row r="11" spans="1:11" ht="14.25" thickBot="1">
      <c r="A11" s="4">
        <v>36.299999999999997</v>
      </c>
      <c r="B11" s="4">
        <v>35.5</v>
      </c>
      <c r="C11" s="4">
        <v>0.8</v>
      </c>
      <c r="D11" s="1">
        <f t="shared" si="0"/>
        <v>0.36000000000000004</v>
      </c>
      <c r="G11">
        <v>0.8</v>
      </c>
      <c r="I11" s="5">
        <v>0.6</v>
      </c>
      <c r="J11" s="6">
        <v>2</v>
      </c>
      <c r="K11">
        <v>2</v>
      </c>
    </row>
    <row r="12" spans="1:11">
      <c r="A12" s="1"/>
      <c r="B12" s="1" t="s">
        <v>3</v>
      </c>
      <c r="C12" s="1">
        <f>AVERAGE(C2:C11)</f>
        <v>0.43999999999999995</v>
      </c>
      <c r="D12" s="1">
        <f>SUMSQ(D2:D11)</f>
        <v>3.1840000000000002</v>
      </c>
      <c r="G12">
        <v>1</v>
      </c>
      <c r="I12" s="5">
        <v>0.8</v>
      </c>
      <c r="J12" s="6">
        <v>1</v>
      </c>
      <c r="K12">
        <v>1</v>
      </c>
    </row>
    <row r="13" spans="1:11">
      <c r="A13" s="1"/>
      <c r="B13" s="1"/>
      <c r="C13" s="1"/>
      <c r="D13" s="1">
        <f>SQRT(D12)</f>
        <v>1.784376641855637</v>
      </c>
      <c r="G13">
        <v>1.2</v>
      </c>
      <c r="I13" s="5">
        <v>1</v>
      </c>
      <c r="J13" s="6">
        <v>0</v>
      </c>
      <c r="K13">
        <v>2</v>
      </c>
    </row>
    <row r="14" spans="1:11">
      <c r="A14" s="1"/>
      <c r="B14" s="1"/>
      <c r="C14" s="1"/>
      <c r="D14" s="1">
        <f>SQRT(10*9)</f>
        <v>9.4868329805051381</v>
      </c>
      <c r="I14" s="5">
        <v>1.2</v>
      </c>
      <c r="J14" s="6">
        <v>0</v>
      </c>
      <c r="K14">
        <v>1</v>
      </c>
    </row>
    <row r="15" spans="1:11" ht="14.25" thickBot="1">
      <c r="I15" s="7"/>
      <c r="J15" s="7"/>
    </row>
    <row r="19" spans="9:10" ht="14.25" thickBot="1"/>
    <row r="20" spans="9:10">
      <c r="I20" s="8" t="s">
        <v>4</v>
      </c>
      <c r="J20" s="8" t="s">
        <v>6</v>
      </c>
    </row>
    <row r="21" spans="9:10">
      <c r="I21" s="5">
        <v>-1</v>
      </c>
      <c r="J21" s="6">
        <v>0</v>
      </c>
    </row>
    <row r="22" spans="9:10">
      <c r="I22" s="5">
        <v>-0.8</v>
      </c>
      <c r="J22" s="6">
        <v>0</v>
      </c>
    </row>
    <row r="23" spans="9:10">
      <c r="I23" s="5">
        <v>-0.6</v>
      </c>
      <c r="J23" s="6">
        <v>1</v>
      </c>
    </row>
    <row r="24" spans="9:10">
      <c r="I24" s="5">
        <v>-0.4</v>
      </c>
      <c r="J24" s="6">
        <v>1</v>
      </c>
    </row>
    <row r="25" spans="9:10">
      <c r="I25" s="5">
        <v>-0.2</v>
      </c>
      <c r="J25" s="6">
        <v>0</v>
      </c>
    </row>
    <row r="26" spans="9:10">
      <c r="I26" s="5">
        <v>0</v>
      </c>
      <c r="J26" s="6">
        <v>0</v>
      </c>
    </row>
    <row r="27" spans="9:10">
      <c r="I27" s="5">
        <v>0.2</v>
      </c>
      <c r="J27" s="6">
        <v>1</v>
      </c>
    </row>
    <row r="28" spans="9:10">
      <c r="I28" s="5">
        <v>0.4</v>
      </c>
      <c r="J28" s="6">
        <v>1</v>
      </c>
    </row>
    <row r="29" spans="9:10">
      <c r="I29" s="5">
        <v>0.6</v>
      </c>
      <c r="J29" s="6">
        <v>2</v>
      </c>
    </row>
    <row r="30" spans="9:10">
      <c r="I30" s="5">
        <v>0.8</v>
      </c>
      <c r="J30" s="6">
        <v>1</v>
      </c>
    </row>
    <row r="31" spans="9:10">
      <c r="I31" s="5">
        <v>1</v>
      </c>
      <c r="J31" s="6">
        <v>2</v>
      </c>
    </row>
    <row r="32" spans="9:10">
      <c r="I32" s="5">
        <v>1.2</v>
      </c>
      <c r="J32" s="6">
        <v>1</v>
      </c>
    </row>
    <row r="33" spans="9:10" ht="14.25" thickBot="1">
      <c r="I33" s="7" t="s">
        <v>5</v>
      </c>
      <c r="J33" s="7">
        <v>0</v>
      </c>
    </row>
  </sheetData>
  <sortState ref="I21:I32">
    <sortCondition ref="I21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3"/>
  <sheetViews>
    <sheetView topLeftCell="A28" workbookViewId="0">
      <selection activeCell="D45" sqref="D45"/>
    </sheetView>
  </sheetViews>
  <sheetFormatPr defaultRowHeight="13.5"/>
  <cols>
    <col min="2" max="4" width="12.875" bestFit="1" customWidth="1"/>
  </cols>
  <sheetData>
    <row r="1" spans="1:4">
      <c r="A1" s="10" t="s">
        <v>13</v>
      </c>
    </row>
    <row r="2" spans="1:4">
      <c r="B2" t="s">
        <v>9</v>
      </c>
      <c r="C2" t="s">
        <v>10</v>
      </c>
    </row>
    <row r="3" spans="1:4">
      <c r="A3">
        <v>0</v>
      </c>
      <c r="B3" s="1">
        <f>NORMDIST(A3,2.72,1,FALSE)</f>
        <v>9.8711537947511301E-3</v>
      </c>
      <c r="C3" s="1">
        <f>NORMDIST(A3,3.39,0.95,FALSE)</f>
        <v>7.212969526620859E-4</v>
      </c>
      <c r="D3" s="1">
        <f>NORMDIST(A3,0.67,0.092263,FALSE)</f>
        <v>1.5301749895017313E-11</v>
      </c>
    </row>
    <row r="4" spans="1:4">
      <c r="A4">
        <v>0.5</v>
      </c>
      <c r="B4" s="1">
        <f t="shared" ref="B4:B15" si="0">NORMDIST(A4,2.72,1,FALSE)</f>
        <v>3.394076318244918E-2</v>
      </c>
      <c r="C4" s="1">
        <f t="shared" ref="C4:C15" si="1">NORMDIST(A4,3.39,0.95,FALSE)</f>
        <v>4.107883055252959E-3</v>
      </c>
      <c r="D4" s="1">
        <f t="shared" ref="D4:D15" si="2">NORMDIST(A4,0.67,0.092263,FALSE)</f>
        <v>0.79188597923850934</v>
      </c>
    </row>
    <row r="5" spans="1:4">
      <c r="A5">
        <v>1</v>
      </c>
      <c r="B5" s="1">
        <f t="shared" si="0"/>
        <v>9.0886979016282815E-2</v>
      </c>
      <c r="C5" s="1">
        <f t="shared" si="1"/>
        <v>1.7734496581245134E-2</v>
      </c>
      <c r="D5" s="1">
        <f t="shared" si="2"/>
        <v>7.2096750494054602E-3</v>
      </c>
    </row>
    <row r="6" spans="1:4">
      <c r="A6">
        <v>1.5</v>
      </c>
      <c r="B6" s="1">
        <f t="shared" si="0"/>
        <v>0.18954315809164018</v>
      </c>
      <c r="C6" s="1">
        <f t="shared" si="1"/>
        <v>5.8038539851873516E-2</v>
      </c>
      <c r="D6" s="1">
        <f t="shared" si="2"/>
        <v>1.1547825456415203E-17</v>
      </c>
    </row>
    <row r="7" spans="1:4">
      <c r="A7">
        <v>2</v>
      </c>
      <c r="B7" s="1">
        <f t="shared" si="0"/>
        <v>0.30785126046985289</v>
      </c>
      <c r="C7" s="1">
        <f t="shared" si="1"/>
        <v>0.14398289786545054</v>
      </c>
      <c r="D7" s="1">
        <f t="shared" si="2"/>
        <v>3.253989999572652E-45</v>
      </c>
    </row>
    <row r="8" spans="1:4">
      <c r="A8">
        <v>2.5</v>
      </c>
      <c r="B8" s="1">
        <f t="shared" si="0"/>
        <v>0.38940375883379036</v>
      </c>
      <c r="C8" s="1">
        <f t="shared" si="1"/>
        <v>0.27077100808735954</v>
      </c>
      <c r="D8" s="1">
        <f t="shared" si="2"/>
        <v>1.6131089457799176E-85</v>
      </c>
    </row>
    <row r="9" spans="1:4">
      <c r="A9">
        <v>3</v>
      </c>
      <c r="B9" s="1">
        <f t="shared" si="0"/>
        <v>0.38360629215347852</v>
      </c>
      <c r="C9" s="1">
        <f t="shared" si="1"/>
        <v>0.38600260269959963</v>
      </c>
      <c r="D9" s="1">
        <f t="shared" si="2"/>
        <v>1.4068333928656363E-138</v>
      </c>
    </row>
    <row r="10" spans="1:4">
      <c r="A10">
        <v>3.5</v>
      </c>
      <c r="B10" s="1">
        <f t="shared" si="0"/>
        <v>0.29430502978832512</v>
      </c>
      <c r="C10" s="1">
        <f t="shared" si="1"/>
        <v>0.41713355197834406</v>
      </c>
      <c r="D10" s="1">
        <f t="shared" si="2"/>
        <v>2.1585053017079524E-204</v>
      </c>
    </row>
    <row r="11" spans="1:4">
      <c r="A11">
        <v>4</v>
      </c>
      <c r="B11" s="1">
        <f t="shared" si="0"/>
        <v>0.17584743029766239</v>
      </c>
      <c r="C11" s="1">
        <f t="shared" si="1"/>
        <v>0.34170932736056703</v>
      </c>
      <c r="D11" s="1">
        <f t="shared" si="2"/>
        <v>5.8263296619862004E-283</v>
      </c>
    </row>
    <row r="12" spans="1:4">
      <c r="A12">
        <v>4.5</v>
      </c>
      <c r="B12" s="1">
        <f t="shared" si="0"/>
        <v>8.1827775992142832E-2</v>
      </c>
      <c r="C12" s="1">
        <f t="shared" si="1"/>
        <v>0.21219510584779686</v>
      </c>
      <c r="D12" s="1">
        <f t="shared" si="2"/>
        <v>0</v>
      </c>
    </row>
    <row r="13" spans="1:4">
      <c r="A13">
        <v>5</v>
      </c>
      <c r="B13" s="1">
        <f t="shared" si="0"/>
        <v>2.9654584847341275E-2</v>
      </c>
      <c r="C13" s="1">
        <f t="shared" si="1"/>
        <v>9.9887400658931438E-2</v>
      </c>
      <c r="D13" s="1">
        <f t="shared" si="2"/>
        <v>0</v>
      </c>
    </row>
    <row r="14" spans="1:4">
      <c r="A14">
        <v>5.5</v>
      </c>
      <c r="B14" s="1">
        <f t="shared" si="0"/>
        <v>8.369689154653033E-3</v>
      </c>
      <c r="C14" s="1">
        <f t="shared" si="1"/>
        <v>3.564370822984167E-2</v>
      </c>
      <c r="D14" s="1">
        <f t="shared" si="2"/>
        <v>0</v>
      </c>
    </row>
    <row r="15" spans="1:4">
      <c r="A15">
        <v>6</v>
      </c>
      <c r="B15" s="1">
        <f t="shared" si="0"/>
        <v>1.8397261808242808E-3</v>
      </c>
      <c r="C15" s="1">
        <f t="shared" si="1"/>
        <v>9.6416612215829388E-3</v>
      </c>
      <c r="D15" s="1">
        <f t="shared" si="2"/>
        <v>0</v>
      </c>
    </row>
    <row r="20" spans="1:3">
      <c r="A20" s="11" t="s">
        <v>14</v>
      </c>
    </row>
    <row r="21" spans="1:3">
      <c r="B21">
        <f>3.39-2.72</f>
        <v>0.66999999999999993</v>
      </c>
    </row>
    <row r="22" spans="1:3">
      <c r="B22">
        <f>SQRT((1/250)+(0.9025/200))</f>
        <v>9.2263210436229662E-2</v>
      </c>
      <c r="C22">
        <f>B21/B22</f>
        <v>7.2618327156856246</v>
      </c>
    </row>
    <row r="24" spans="1:3">
      <c r="B24" t="s">
        <v>11</v>
      </c>
      <c r="C24" t="s">
        <v>12</v>
      </c>
    </row>
    <row r="25" spans="1:3">
      <c r="A25">
        <v>40</v>
      </c>
      <c r="B25" s="1">
        <f>NORMDIST(A25,72.4,10,FALSE)</f>
        <v>2.0959706128579396E-4</v>
      </c>
      <c r="C25" s="1">
        <f>NORMDIST(A25,68.2,9,FALSE)</f>
        <v>3.2716301337592846E-4</v>
      </c>
    </row>
    <row r="26" spans="1:3">
      <c r="A26">
        <v>50</v>
      </c>
      <c r="B26" s="1">
        <f t="shared" ref="B26:B32" si="3">NORMDIST(A26,72.4,10,FALSE)</f>
        <v>3.246026564369741E-3</v>
      </c>
      <c r="C26" s="1">
        <f t="shared" ref="C26:C32" si="4">NORMDIST(A26,68.2,9,FALSE)</f>
        <v>5.736795679217835E-3</v>
      </c>
    </row>
    <row r="27" spans="1:3">
      <c r="A27">
        <v>60</v>
      </c>
      <c r="B27" s="1">
        <f t="shared" si="3"/>
        <v>1.8493728096330514E-2</v>
      </c>
      <c r="C27" s="1">
        <f t="shared" si="4"/>
        <v>2.9269044038162963E-2</v>
      </c>
    </row>
    <row r="28" spans="1:3">
      <c r="A28">
        <v>70</v>
      </c>
      <c r="B28" s="1">
        <f t="shared" si="3"/>
        <v>3.8761661512501398E-2</v>
      </c>
      <c r="C28" s="1">
        <f t="shared" si="4"/>
        <v>4.3449188219495095E-2</v>
      </c>
    </row>
    <row r="29" spans="1:3">
      <c r="A29">
        <v>80</v>
      </c>
      <c r="B29" s="1">
        <f t="shared" si="3"/>
        <v>2.9887240577595287E-2</v>
      </c>
      <c r="C29" s="1">
        <f t="shared" si="4"/>
        <v>1.876673702536279E-2</v>
      </c>
    </row>
    <row r="30" spans="1:3">
      <c r="A30">
        <v>90</v>
      </c>
      <c r="B30" s="1">
        <f t="shared" si="3"/>
        <v>8.4776361308022304E-3</v>
      </c>
      <c r="C30" s="1">
        <f t="shared" si="4"/>
        <v>2.3584672118549832E-3</v>
      </c>
    </row>
    <row r="31" spans="1:3">
      <c r="A31">
        <v>100</v>
      </c>
      <c r="B31" s="1">
        <f t="shared" si="3"/>
        <v>8.8464543982372376E-4</v>
      </c>
      <c r="C31" s="1">
        <f t="shared" si="4"/>
        <v>8.6239234023212158E-5</v>
      </c>
    </row>
    <row r="32" spans="1:3">
      <c r="A32">
        <v>110</v>
      </c>
      <c r="B32" s="1">
        <f t="shared" si="3"/>
        <v>3.3960121248365535E-5</v>
      </c>
      <c r="C32" s="1">
        <f t="shared" si="4"/>
        <v>9.175165589245996E-7</v>
      </c>
    </row>
    <row r="33" spans="1:3">
      <c r="B33" s="1"/>
      <c r="C33" s="1"/>
    </row>
    <row r="34" spans="1:3">
      <c r="B34" s="1"/>
      <c r="C34" s="1"/>
    </row>
    <row r="35" spans="1:3">
      <c r="B35" s="1"/>
      <c r="C35" s="1"/>
    </row>
    <row r="36" spans="1:3">
      <c r="B36" s="1"/>
      <c r="C36" s="1"/>
    </row>
    <row r="37" spans="1:3">
      <c r="B37" s="1"/>
      <c r="C37" s="1"/>
    </row>
    <row r="40" spans="1:3" ht="15">
      <c r="A40" s="12" t="s">
        <v>15</v>
      </c>
    </row>
    <row r="41" spans="1:3">
      <c r="A41">
        <v>124</v>
      </c>
      <c r="B41">
        <v>113</v>
      </c>
    </row>
    <row r="42" spans="1:3">
      <c r="A42">
        <v>120</v>
      </c>
      <c r="B42">
        <v>114</v>
      </c>
    </row>
    <row r="43" spans="1:3">
      <c r="A43">
        <v>122</v>
      </c>
      <c r="B43">
        <v>115</v>
      </c>
    </row>
    <row r="44" spans="1:3">
      <c r="A44">
        <v>116</v>
      </c>
      <c r="B44">
        <v>114</v>
      </c>
    </row>
    <row r="45" spans="1:3">
      <c r="A45">
        <v>118</v>
      </c>
    </row>
    <row r="46" spans="1:3">
      <c r="A46">
        <v>120</v>
      </c>
    </row>
    <row r="48" spans="1:3">
      <c r="A48">
        <f>AVERAGE(A41:A46)</f>
        <v>120</v>
      </c>
      <c r="B48">
        <f>AVERAGE(B41:B46)</f>
        <v>114</v>
      </c>
    </row>
    <row r="49" spans="1:3">
      <c r="A49">
        <f>STDEV(A41:A46)</f>
        <v>2.8284271247461903</v>
      </c>
      <c r="B49">
        <f>STDEV(B41:B46)</f>
        <v>0.81649658092772603</v>
      </c>
    </row>
    <row r="50" spans="1:3">
      <c r="B50" t="s">
        <v>9</v>
      </c>
      <c r="C50" t="s">
        <v>10</v>
      </c>
    </row>
    <row r="51" spans="1:3">
      <c r="A51">
        <v>112</v>
      </c>
      <c r="B51" s="1">
        <f>NORMDIST(A51,$A$48,$A$49,FALSE)</f>
        <v>2.5833731692615088E-3</v>
      </c>
      <c r="C51" s="1">
        <f>NORMDIST(A51,$B$48,$B$49,FALSE)</f>
        <v>2.4326086664820726E-2</v>
      </c>
    </row>
    <row r="52" spans="1:3">
      <c r="A52">
        <v>113</v>
      </c>
      <c r="B52" s="1">
        <f t="shared" ref="B52:B63" si="5">NORMDIST(A52,$A$48,$A$49,FALSE)</f>
        <v>6.5968744912688008E-3</v>
      </c>
      <c r="C52" s="1">
        <f t="shared" ref="C52:C63" si="6">NORMDIST(A52,$B$48,$B$49,FALSE)</f>
        <v>0.23079948420818289</v>
      </c>
    </row>
    <row r="53" spans="1:3">
      <c r="A53">
        <v>114</v>
      </c>
      <c r="B53" s="1">
        <f t="shared" si="5"/>
        <v>1.4866286152953677E-2</v>
      </c>
      <c r="C53" s="1">
        <f t="shared" si="6"/>
        <v>0.48860251190291987</v>
      </c>
    </row>
    <row r="54" spans="1:3">
      <c r="A54">
        <v>115</v>
      </c>
      <c r="B54" s="1">
        <f t="shared" si="5"/>
        <v>2.9565140305911355E-2</v>
      </c>
      <c r="C54" s="1">
        <f t="shared" si="6"/>
        <v>0.23079948420818289</v>
      </c>
    </row>
    <row r="55" spans="1:3">
      <c r="A55">
        <v>116</v>
      </c>
      <c r="B55" s="1">
        <f t="shared" si="5"/>
        <v>5.188843717757434E-2</v>
      </c>
      <c r="C55" s="1">
        <f t="shared" si="6"/>
        <v>2.4326086664820726E-2</v>
      </c>
    </row>
    <row r="56" spans="1:3">
      <c r="A56">
        <v>117</v>
      </c>
      <c r="B56" s="1">
        <f t="shared" si="5"/>
        <v>8.0366383649400921E-2</v>
      </c>
      <c r="C56" s="1">
        <f t="shared" si="6"/>
        <v>5.7209472385450605E-4</v>
      </c>
    </row>
    <row r="57" spans="1:3">
      <c r="A57">
        <v>118</v>
      </c>
      <c r="B57" s="1">
        <f t="shared" si="5"/>
        <v>0.10984782236693058</v>
      </c>
      <c r="C57" s="1">
        <f t="shared" si="6"/>
        <v>3.0020775895011139E-6</v>
      </c>
    </row>
    <row r="58" spans="1:3">
      <c r="A58">
        <v>119</v>
      </c>
      <c r="B58" s="1">
        <f t="shared" si="5"/>
        <v>0.13250176617201426</v>
      </c>
      <c r="C58" s="1">
        <f t="shared" si="6"/>
        <v>3.5150714695807473E-9</v>
      </c>
    </row>
    <row r="59" spans="1:3">
      <c r="A59">
        <v>120</v>
      </c>
      <c r="B59" s="1">
        <f t="shared" si="5"/>
        <v>0.14104739588693904</v>
      </c>
      <c r="C59" s="1">
        <f t="shared" si="6"/>
        <v>9.1834250095491835E-13</v>
      </c>
    </row>
    <row r="60" spans="1:3">
      <c r="A60">
        <v>121</v>
      </c>
      <c r="B60" s="1">
        <f t="shared" si="5"/>
        <v>0.13250176617201426</v>
      </c>
      <c r="C60" s="1">
        <f t="shared" si="6"/>
        <v>5.353446728293203E-17</v>
      </c>
    </row>
    <row r="61" spans="1:3">
      <c r="A61">
        <v>122</v>
      </c>
      <c r="B61" s="1">
        <f t="shared" si="5"/>
        <v>0.10984782236693058</v>
      </c>
      <c r="C61" s="1">
        <f t="shared" si="6"/>
        <v>6.9633875070104163E-22</v>
      </c>
    </row>
    <row r="62" spans="1:3">
      <c r="A62">
        <v>123</v>
      </c>
      <c r="B62" s="1">
        <f t="shared" si="5"/>
        <v>8.0366383649400921E-2</v>
      </c>
      <c r="C62" s="1">
        <f t="shared" si="6"/>
        <v>2.0209981674937589E-27</v>
      </c>
    </row>
    <row r="63" spans="1:3">
      <c r="A63">
        <v>124</v>
      </c>
      <c r="B63" s="1">
        <f t="shared" si="5"/>
        <v>5.188843717757434E-2</v>
      </c>
      <c r="C63" s="1">
        <f t="shared" si="6"/>
        <v>1.3087887480154326E-33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topLeftCell="A16" workbookViewId="0">
      <selection activeCell="I47" sqref="I47"/>
    </sheetView>
  </sheetViews>
  <sheetFormatPr defaultRowHeight="13.5"/>
  <cols>
    <col min="1" max="1" width="10.25" bestFit="1" customWidth="1"/>
    <col min="3" max="4" width="10.5" bestFit="1" customWidth="1"/>
    <col min="5" max="6" width="11.875" bestFit="1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17.25">
      <c r="A2" s="13"/>
      <c r="B2" s="14" t="s">
        <v>16</v>
      </c>
      <c r="C2" s="15">
        <v>0.99</v>
      </c>
      <c r="D2" s="15">
        <v>0.95</v>
      </c>
      <c r="E2" s="15">
        <v>0.05</v>
      </c>
      <c r="F2" s="15">
        <v>0.01</v>
      </c>
      <c r="G2" s="13"/>
    </row>
    <row r="3" spans="1:7" ht="17.25">
      <c r="A3" s="13"/>
      <c r="B3" s="16">
        <v>1</v>
      </c>
      <c r="C3" s="17">
        <f>CHIINV(C$2,$B3)</f>
        <v>1.5708785793009929E-4</v>
      </c>
      <c r="D3" s="17">
        <f t="shared" ref="D3:F3" si="0">CHIINV(D$2,$B3)</f>
        <v>3.9321400005324098E-3</v>
      </c>
      <c r="E3" s="17">
        <f t="shared" si="0"/>
        <v>3.841459149489757</v>
      </c>
      <c r="F3" s="17">
        <f t="shared" si="0"/>
        <v>6.634896711777805</v>
      </c>
      <c r="G3" s="13"/>
    </row>
    <row r="4" spans="1:7" ht="17.25">
      <c r="A4" s="13"/>
      <c r="B4" s="16">
        <v>2</v>
      </c>
      <c r="C4" s="17">
        <f t="shared" ref="C4:F22" si="1">CHIINV(C$2,$B4)</f>
        <v>2.0100671707872175E-2</v>
      </c>
      <c r="D4" s="17">
        <f t="shared" si="1"/>
        <v>0.10258658882167279</v>
      </c>
      <c r="E4" s="17">
        <f t="shared" si="1"/>
        <v>5.9914645471914136</v>
      </c>
      <c r="F4" s="17">
        <f t="shared" si="1"/>
        <v>9.210340372059612</v>
      </c>
      <c r="G4" s="13"/>
    </row>
    <row r="5" spans="1:7" ht="17.25">
      <c r="A5" s="13"/>
      <c r="B5" s="16">
        <v>3</v>
      </c>
      <c r="C5" s="17">
        <f t="shared" si="1"/>
        <v>0.11483180192823053</v>
      </c>
      <c r="D5" s="17">
        <f t="shared" si="1"/>
        <v>0.35184631840544622</v>
      </c>
      <c r="E5" s="17">
        <f t="shared" si="1"/>
        <v>7.81472776394987</v>
      </c>
      <c r="F5" s="17">
        <f t="shared" si="1"/>
        <v>11.344866675161409</v>
      </c>
      <c r="G5" s="13"/>
    </row>
    <row r="6" spans="1:7" ht="17.25">
      <c r="A6" s="13"/>
      <c r="B6" s="16">
        <v>4</v>
      </c>
      <c r="C6" s="17">
        <f t="shared" si="1"/>
        <v>0.2971094805736616</v>
      </c>
      <c r="D6" s="17">
        <f t="shared" si="1"/>
        <v>0.71072302281597644</v>
      </c>
      <c r="E6" s="17">
        <f t="shared" si="1"/>
        <v>9.487729036988851</v>
      </c>
      <c r="F6" s="17">
        <f t="shared" si="1"/>
        <v>13.276704136185</v>
      </c>
      <c r="G6" s="13"/>
    </row>
    <row r="7" spans="1:7" ht="17.25">
      <c r="A7" s="13"/>
      <c r="B7" s="16">
        <v>5</v>
      </c>
      <c r="C7" s="17">
        <f t="shared" si="1"/>
        <v>0.55429807678711807</v>
      </c>
      <c r="D7" s="17">
        <f t="shared" si="1"/>
        <v>1.1454762275641139</v>
      </c>
      <c r="E7" s="17">
        <f t="shared" si="1"/>
        <v>11.070497754622684</v>
      </c>
      <c r="F7" s="17">
        <f t="shared" si="1"/>
        <v>15.086272474844268</v>
      </c>
      <c r="G7" s="13"/>
    </row>
    <row r="8" spans="1:7" ht="17.25">
      <c r="A8" s="13"/>
      <c r="B8" s="16">
        <v>6</v>
      </c>
      <c r="C8" s="17">
        <f t="shared" si="1"/>
        <v>0.87209033161737759</v>
      </c>
      <c r="D8" s="17">
        <f t="shared" si="1"/>
        <v>1.6353828954369192</v>
      </c>
      <c r="E8" s="17">
        <f t="shared" si="1"/>
        <v>12.591587244072656</v>
      </c>
      <c r="F8" s="17">
        <f t="shared" si="1"/>
        <v>16.811893830075128</v>
      </c>
      <c r="G8" s="13"/>
    </row>
    <row r="9" spans="1:7" ht="17.25">
      <c r="A9" s="13"/>
      <c r="B9" s="16">
        <v>7</v>
      </c>
      <c r="C9" s="17">
        <f t="shared" si="1"/>
        <v>1.239042306200036</v>
      </c>
      <c r="D9" s="17">
        <f t="shared" si="1"/>
        <v>2.1673499186219098</v>
      </c>
      <c r="E9" s="17">
        <f t="shared" si="1"/>
        <v>14.067140433005996</v>
      </c>
      <c r="F9" s="17">
        <f t="shared" si="1"/>
        <v>18.47530690544319</v>
      </c>
      <c r="G9" s="13"/>
    </row>
    <row r="10" spans="1:7" ht="17.25">
      <c r="A10" s="13"/>
      <c r="B10" s="16">
        <v>8</v>
      </c>
      <c r="C10" s="17">
        <f t="shared" si="1"/>
        <v>1.6464973772633142</v>
      </c>
      <c r="D10" s="17">
        <f t="shared" si="1"/>
        <v>2.7326367980537878</v>
      </c>
      <c r="E10" s="17">
        <f t="shared" si="1"/>
        <v>15.507313056303193</v>
      </c>
      <c r="F10" s="17">
        <f t="shared" si="1"/>
        <v>20.090235030061404</v>
      </c>
      <c r="G10" s="13"/>
    </row>
    <row r="11" spans="1:7" ht="17.25">
      <c r="A11" s="13"/>
      <c r="B11" s="16">
        <v>9</v>
      </c>
      <c r="C11" s="17">
        <f t="shared" si="1"/>
        <v>2.0879007374502523</v>
      </c>
      <c r="D11" s="17">
        <f t="shared" si="1"/>
        <v>3.3251128637636711</v>
      </c>
      <c r="E11" s="17">
        <f t="shared" si="1"/>
        <v>16.918977616106066</v>
      </c>
      <c r="F11" s="17">
        <f t="shared" si="1"/>
        <v>21.665994334912341</v>
      </c>
      <c r="G11" s="13"/>
    </row>
    <row r="12" spans="1:7" ht="17.25">
      <c r="A12" s="13"/>
      <c r="B12" s="16">
        <v>10</v>
      </c>
      <c r="C12" s="17">
        <f t="shared" si="1"/>
        <v>2.5582121671338016</v>
      </c>
      <c r="D12" s="17">
        <f t="shared" si="1"/>
        <v>3.9402991447958193</v>
      </c>
      <c r="E12" s="17">
        <f t="shared" si="1"/>
        <v>18.307038053808746</v>
      </c>
      <c r="F12" s="17">
        <f t="shared" si="1"/>
        <v>23.209251159433634</v>
      </c>
      <c r="G12" s="13"/>
    </row>
    <row r="13" spans="1:7" ht="17.25">
      <c r="A13" s="13"/>
      <c r="B13" s="16">
        <v>20</v>
      </c>
      <c r="C13" s="17">
        <f t="shared" si="1"/>
        <v>8.2603984122187981</v>
      </c>
      <c r="D13" s="17">
        <f t="shared" si="1"/>
        <v>10.850811548496004</v>
      </c>
      <c r="E13" s="17">
        <f t="shared" si="1"/>
        <v>31.410432858915069</v>
      </c>
      <c r="F13" s="17">
        <f t="shared" si="1"/>
        <v>37.566234753726718</v>
      </c>
      <c r="G13" s="13"/>
    </row>
    <row r="14" spans="1:7" ht="17.25">
      <c r="A14" s="13"/>
      <c r="B14" s="16">
        <v>30</v>
      </c>
      <c r="C14" s="17">
        <f t="shared" si="1"/>
        <v>14.953456610423498</v>
      </c>
      <c r="D14" s="17">
        <f t="shared" si="1"/>
        <v>18.492661205063968</v>
      </c>
      <c r="E14" s="17">
        <f t="shared" si="1"/>
        <v>43.772971779107728</v>
      </c>
      <c r="F14" s="17">
        <f t="shared" si="1"/>
        <v>50.8921813517359</v>
      </c>
      <c r="G14" s="13"/>
    </row>
    <row r="15" spans="1:7" ht="17.25">
      <c r="A15" s="13"/>
      <c r="B15" s="16">
        <v>39</v>
      </c>
      <c r="C15" s="17">
        <f t="shared" si="1"/>
        <v>21.426163182934495</v>
      </c>
      <c r="D15" s="17">
        <f t="shared" si="1"/>
        <v>25.695390775798231</v>
      </c>
      <c r="E15" s="17">
        <f t="shared" si="1"/>
        <v>54.57222779551055</v>
      </c>
      <c r="F15" s="17">
        <f t="shared" si="1"/>
        <v>62.428120999682477</v>
      </c>
      <c r="G15" s="13"/>
    </row>
    <row r="16" spans="1:7" ht="17.25">
      <c r="A16" s="13"/>
      <c r="B16" s="16">
        <v>40</v>
      </c>
      <c r="C16" s="17">
        <f t="shared" si="1"/>
        <v>22.164261410458646</v>
      </c>
      <c r="D16" s="17">
        <f t="shared" si="1"/>
        <v>26.509303692885283</v>
      </c>
      <c r="E16" s="17">
        <f t="shared" si="1"/>
        <v>55.758479323524035</v>
      </c>
      <c r="F16" s="17">
        <f t="shared" si="1"/>
        <v>63.690739731815071</v>
      </c>
      <c r="G16" s="13"/>
    </row>
    <row r="17" spans="1:10" ht="17.25">
      <c r="A17" s="13"/>
      <c r="B17" s="16">
        <v>50</v>
      </c>
      <c r="C17" s="17">
        <f t="shared" si="1"/>
        <v>29.706682887718337</v>
      </c>
      <c r="D17" s="17">
        <f t="shared" si="1"/>
        <v>34.764251931613472</v>
      </c>
      <c r="E17" s="17">
        <f t="shared" si="1"/>
        <v>67.504806524293258</v>
      </c>
      <c r="F17" s="17">
        <f t="shared" si="1"/>
        <v>76.153891169797646</v>
      </c>
      <c r="G17" s="13"/>
    </row>
    <row r="18" spans="1:10" ht="17.25">
      <c r="A18" s="13"/>
      <c r="B18" s="16">
        <v>60</v>
      </c>
      <c r="C18" s="17">
        <f t="shared" si="1"/>
        <v>37.484852019123679</v>
      </c>
      <c r="D18" s="17">
        <f t="shared" si="1"/>
        <v>43.187959176104158</v>
      </c>
      <c r="E18" s="17">
        <f t="shared" si="1"/>
        <v>79.081944392288847</v>
      </c>
      <c r="F18" s="17">
        <f t="shared" si="1"/>
        <v>88.379418928311509</v>
      </c>
      <c r="G18" s="13"/>
    </row>
    <row r="19" spans="1:10" ht="17.25">
      <c r="A19" s="13"/>
      <c r="B19" s="16">
        <v>70</v>
      </c>
      <c r="C19" s="17">
        <f t="shared" si="1"/>
        <v>45.441717685384404</v>
      </c>
      <c r="D19" s="17">
        <f t="shared" si="1"/>
        <v>51.739278708263974</v>
      </c>
      <c r="E19" s="17">
        <f t="shared" si="1"/>
        <v>90.531225183517677</v>
      </c>
      <c r="F19" s="17">
        <f t="shared" si="1"/>
        <v>100.42518428938618</v>
      </c>
      <c r="G19" s="13"/>
    </row>
    <row r="20" spans="1:10" ht="17.25">
      <c r="A20" s="13"/>
      <c r="B20" s="16">
        <v>80</v>
      </c>
      <c r="C20" s="17">
        <f t="shared" si="1"/>
        <v>53.540077934595217</v>
      </c>
      <c r="D20" s="17">
        <f t="shared" si="1"/>
        <v>60.391479616454468</v>
      </c>
      <c r="E20" s="17">
        <f t="shared" si="1"/>
        <v>101.87947406286436</v>
      </c>
      <c r="F20" s="17">
        <f t="shared" si="1"/>
        <v>112.32879263610563</v>
      </c>
      <c r="G20" s="13"/>
    </row>
    <row r="21" spans="1:10" ht="17.25">
      <c r="A21" s="13"/>
      <c r="B21" s="16">
        <v>90</v>
      </c>
      <c r="C21" s="17">
        <f t="shared" si="1"/>
        <v>61.754079420089738</v>
      </c>
      <c r="D21" s="17">
        <f t="shared" si="1"/>
        <v>69.126031345516083</v>
      </c>
      <c r="E21" s="17">
        <f t="shared" si="1"/>
        <v>113.14527033643904</v>
      </c>
      <c r="F21" s="17">
        <f t="shared" si="1"/>
        <v>124.11631888306752</v>
      </c>
      <c r="G21" s="13"/>
    </row>
    <row r="22" spans="1:10" ht="17.25">
      <c r="A22" s="13"/>
      <c r="B22" s="16">
        <v>100</v>
      </c>
      <c r="C22" s="17">
        <f t="shared" si="1"/>
        <v>70.064895514046498</v>
      </c>
      <c r="D22" s="17">
        <f t="shared" si="1"/>
        <v>77.929466541524818</v>
      </c>
      <c r="E22" s="17">
        <f t="shared" si="1"/>
        <v>124.34211374831577</v>
      </c>
      <c r="F22" s="17">
        <f t="shared" si="1"/>
        <v>135.80672311827868</v>
      </c>
      <c r="G22" s="13"/>
    </row>
    <row r="23" spans="1:10">
      <c r="A23" s="13"/>
      <c r="B23" s="13"/>
      <c r="C23" s="13"/>
      <c r="D23" s="13"/>
      <c r="E23" s="13"/>
      <c r="F23" s="13"/>
      <c r="G23" s="13"/>
    </row>
    <row r="24" spans="1:10">
      <c r="B24" t="s">
        <v>17</v>
      </c>
    </row>
    <row r="25" spans="1:10">
      <c r="A25" t="s">
        <v>18</v>
      </c>
      <c r="B25">
        <v>1</v>
      </c>
      <c r="C25">
        <v>3</v>
      </c>
      <c r="D25">
        <v>4</v>
      </c>
      <c r="E25">
        <v>5</v>
      </c>
      <c r="F25" s="18">
        <v>7</v>
      </c>
      <c r="G25">
        <v>39</v>
      </c>
    </row>
    <row r="26" spans="1:10">
      <c r="A26" s="19">
        <v>0</v>
      </c>
      <c r="B26">
        <f>(CHIDIST($A26,B$25)-CHIDIST($A27,B$25))/($A27-$A26)</f>
        <v>0.42135036758727762</v>
      </c>
      <c r="C26">
        <f t="shared" ref="C26:G40" si="2">(CHIDIST($A26,C$25)-CHIDIST($A27,C$25))/($A27-$A26)</f>
        <v>0.21379664631818251</v>
      </c>
      <c r="D26">
        <f t="shared" si="2"/>
        <v>0.13212055842408399</v>
      </c>
      <c r="E26">
        <f t="shared" si="2"/>
        <v>7.5427480505301459E-2</v>
      </c>
      <c r="F26">
        <f t="shared" si="2"/>
        <v>2.0079815521553968E-2</v>
      </c>
      <c r="G26">
        <f t="shared" si="2"/>
        <v>0</v>
      </c>
    </row>
    <row r="27" spans="1:10">
      <c r="A27" s="19">
        <v>2</v>
      </c>
      <c r="B27">
        <f t="shared" ref="B27:B40" si="3">(CHIDIST($A27,B$25)-CHIDIST($A28,B$25))/($A28-$A27)</f>
        <v>5.5899497166376877E-2</v>
      </c>
      <c r="C27">
        <f t="shared" si="2"/>
        <v>0.15547130044800722</v>
      </c>
      <c r="D27">
        <f t="shared" si="2"/>
        <v>0.16487651670358583</v>
      </c>
      <c r="E27">
        <f t="shared" si="2"/>
        <v>0.14986453847242853</v>
      </c>
      <c r="F27">
        <f t="shared" si="2"/>
        <v>9.0031479568529693E-2</v>
      </c>
      <c r="G27">
        <f t="shared" si="2"/>
        <v>1.028066520802895E-13</v>
      </c>
      <c r="J27" s="18"/>
    </row>
    <row r="28" spans="1:10">
      <c r="A28" s="19">
        <v>4</v>
      </c>
      <c r="B28">
        <f t="shared" si="3"/>
        <v>1.5597195090617577E-2</v>
      </c>
      <c r="C28">
        <f t="shared" si="2"/>
        <v>7.492694641923453E-2</v>
      </c>
      <c r="D28">
        <f t="shared" si="2"/>
        <v>0.10342878812806201</v>
      </c>
      <c r="E28">
        <f t="shared" si="2"/>
        <v>0.12159850799306365</v>
      </c>
      <c r="F28">
        <f t="shared" si="2"/>
        <v>0.12001402531649386</v>
      </c>
      <c r="G28">
        <f t="shared" si="2"/>
        <v>1.0833894892314788E-10</v>
      </c>
    </row>
    <row r="29" spans="1:10">
      <c r="A29" s="19">
        <v>6</v>
      </c>
      <c r="B29">
        <f t="shared" si="3"/>
        <v>4.8140725330711107E-3</v>
      </c>
      <c r="C29">
        <f t="shared" si="2"/>
        <v>3.2799255184378276E-2</v>
      </c>
      <c r="D29">
        <f t="shared" si="2"/>
        <v>5.3785039518505488E-2</v>
      </c>
      <c r="E29">
        <f t="shared" si="2"/>
        <v>7.4991655855127681E-2</v>
      </c>
      <c r="F29">
        <f t="shared" si="2"/>
        <v>0.10357773059602943</v>
      </c>
      <c r="G29">
        <f t="shared" si="2"/>
        <v>1.1431500690495255E-8</v>
      </c>
    </row>
    <row r="30" spans="1:10">
      <c r="A30" s="19">
        <v>8</v>
      </c>
      <c r="B30">
        <f t="shared" si="3"/>
        <v>1.5561664537311871E-3</v>
      </c>
      <c r="C30">
        <f t="shared" si="2"/>
        <v>1.3722783991658638E-2</v>
      </c>
      <c r="D30">
        <f t="shared" si="2"/>
        <v>2.5575256226772588E-2</v>
      </c>
      <c r="E30">
        <f t="shared" si="2"/>
        <v>4.0500193818671863E-2</v>
      </c>
      <c r="F30">
        <f t="shared" si="2"/>
        <v>7.2010216320507664E-2</v>
      </c>
      <c r="G30">
        <f t="shared" si="2"/>
        <v>3.3837914970025196E-7</v>
      </c>
    </row>
    <row r="31" spans="1:10">
      <c r="A31" s="19">
        <v>10</v>
      </c>
      <c r="B31">
        <f t="shared" si="3"/>
        <v>5.1669841286597655E-4</v>
      </c>
      <c r="C31">
        <f t="shared" si="2"/>
        <v>5.5914874487121638E-3</v>
      </c>
      <c r="D31">
        <f t="shared" si="2"/>
        <v>1.1538208379913749E-2</v>
      </c>
      <c r="E31">
        <f t="shared" si="2"/>
        <v>2.0223732877692479E-2</v>
      </c>
      <c r="F31">
        <f t="shared" si="2"/>
        <v>4.4007299495067209E-2</v>
      </c>
      <c r="G31">
        <f t="shared" si="2"/>
        <v>4.4525307250076196E-6</v>
      </c>
    </row>
    <row r="32" spans="1:10">
      <c r="A32" s="19">
        <v>12</v>
      </c>
      <c r="B32">
        <f t="shared" si="3"/>
        <v>1.7459743682536014E-4</v>
      </c>
      <c r="C32">
        <f t="shared" si="2"/>
        <v>2.2390038106528147E-3</v>
      </c>
      <c r="D32">
        <f t="shared" si="2"/>
        <v>5.0281047565454377E-3</v>
      </c>
      <c r="E32">
        <f t="shared" si="2"/>
        <v>9.5891823964444484E-3</v>
      </c>
      <c r="F32">
        <f t="shared" si="2"/>
        <v>2.4688756626857031E-2</v>
      </c>
      <c r="G32">
        <f t="shared" si="2"/>
        <v>3.3389238954129041E-5</v>
      </c>
    </row>
    <row r="33" spans="1:7">
      <c r="A33" s="19">
        <v>14</v>
      </c>
      <c r="B33">
        <f t="shared" si="3"/>
        <v>5.9734077037710637E-5</v>
      </c>
      <c r="C33">
        <f t="shared" si="2"/>
        <v>8.8558423538977811E-4</v>
      </c>
      <c r="D33">
        <f t="shared" si="2"/>
        <v>2.137946036840129E-3</v>
      </c>
      <c r="E33">
        <f t="shared" si="2"/>
        <v>4.3826711151236861E-3</v>
      </c>
      <c r="F33">
        <f t="shared" si="2"/>
        <v>1.3032496204516669E-2</v>
      </c>
      <c r="G33">
        <f t="shared" si="2"/>
        <v>1.6579242079450829E-4</v>
      </c>
    </row>
    <row r="34" spans="1:7">
      <c r="A34" s="19">
        <v>16</v>
      </c>
      <c r="B34">
        <f t="shared" si="3"/>
        <v>2.0625993644757325E-5</v>
      </c>
      <c r="C34">
        <f t="shared" si="2"/>
        <v>3.4706731967683991E-4</v>
      </c>
      <c r="D34">
        <f t="shared" si="2"/>
        <v>8.9253280520445533E-4</v>
      </c>
      <c r="E34">
        <f t="shared" si="2"/>
        <v>1.948834660490385E-3</v>
      </c>
      <c r="F34">
        <f t="shared" si="2"/>
        <v>6.5731791768846286E-3</v>
      </c>
      <c r="G34">
        <f t="shared" si="2"/>
        <v>6.0097514546247899E-4</v>
      </c>
    </row>
    <row r="35" spans="1:7">
      <c r="A35" s="19">
        <v>18</v>
      </c>
      <c r="B35">
        <f t="shared" si="3"/>
        <v>7.1731403282068257E-6</v>
      </c>
      <c r="C35">
        <f t="shared" si="2"/>
        <v>1.3505360676295875E-4</v>
      </c>
      <c r="D35">
        <f t="shared" si="2"/>
        <v>3.6734940677123789E-4</v>
      </c>
      <c r="E35">
        <f t="shared" si="2"/>
        <v>8.4833702177151515E-4</v>
      </c>
      <c r="F35">
        <f t="shared" si="2"/>
        <v>3.2001596542789155E-3</v>
      </c>
      <c r="G35">
        <f t="shared" si="2"/>
        <v>1.7003853231884469E-3</v>
      </c>
    </row>
    <row r="36" spans="1:7">
      <c r="A36" s="19">
        <v>20</v>
      </c>
      <c r="B36">
        <f t="shared" si="3"/>
        <v>2.508855875021667E-6</v>
      </c>
      <c r="C36">
        <f t="shared" si="2"/>
        <v>5.2255656413749528E-5</v>
      </c>
      <c r="D36">
        <f t="shared" si="2"/>
        <v>1.4948940896501422E-4</v>
      </c>
      <c r="E36">
        <f t="shared" si="2"/>
        <v>3.6306612532178821E-4</v>
      </c>
      <c r="F36">
        <f t="shared" si="2"/>
        <v>1.5146345379516662E-3</v>
      </c>
      <c r="G36">
        <f t="shared" si="2"/>
        <v>3.9391900778186772E-3</v>
      </c>
    </row>
    <row r="37" spans="1:7">
      <c r="A37" s="19">
        <v>22</v>
      </c>
      <c r="B37">
        <f t="shared" si="3"/>
        <v>8.8157384028637054E-7</v>
      </c>
      <c r="C37">
        <f t="shared" si="2"/>
        <v>2.0125572085330153E-5</v>
      </c>
      <c r="D37">
        <f t="shared" si="2"/>
        <v>6.0272824450010101E-5</v>
      </c>
      <c r="E37">
        <f t="shared" si="2"/>
        <v>1.5324268671979512E-4</v>
      </c>
      <c r="F37">
        <f t="shared" si="2"/>
        <v>7.0053139266260675E-4</v>
      </c>
      <c r="G37">
        <f t="shared" si="2"/>
        <v>7.7405527388234585E-3</v>
      </c>
    </row>
    <row r="38" spans="1:7">
      <c r="A38" s="19">
        <v>24</v>
      </c>
      <c r="B38">
        <f t="shared" si="3"/>
        <v>3.1096982865682873E-7</v>
      </c>
      <c r="C38">
        <f t="shared" si="2"/>
        <v>7.7212853774214665E-6</v>
      </c>
      <c r="D38">
        <f t="shared" si="2"/>
        <v>2.411507444983428E-5</v>
      </c>
      <c r="E38">
        <f t="shared" si="2"/>
        <v>6.3938480141857815E-5</v>
      </c>
      <c r="F38">
        <f t="shared" si="2"/>
        <v>3.1784129852325329E-4</v>
      </c>
      <c r="G38">
        <f t="shared" si="2"/>
        <v>1.3251863103632744E-2</v>
      </c>
    </row>
    <row r="39" spans="1:7">
      <c r="A39" s="19">
        <v>26</v>
      </c>
      <c r="B39">
        <f t="shared" si="3"/>
        <v>1.100509540914855E-7</v>
      </c>
      <c r="C39">
        <f t="shared" si="2"/>
        <v>2.9526851888033648E-6</v>
      </c>
      <c r="D39">
        <f t="shared" si="2"/>
        <v>9.5858404564127752E-6</v>
      </c>
      <c r="E39">
        <f t="shared" si="2"/>
        <v>2.6418608240529466E-5</v>
      </c>
      <c r="F39">
        <f t="shared" si="2"/>
        <v>1.4188806175664332E-4</v>
      </c>
      <c r="G39">
        <f t="shared" si="2"/>
        <v>2.0181332442677724E-2</v>
      </c>
    </row>
    <row r="40" spans="1:7">
      <c r="A40" s="19">
        <v>28</v>
      </c>
      <c r="B40">
        <f t="shared" si="3"/>
        <v>3.9055410263593576E-8</v>
      </c>
      <c r="C40">
        <f t="shared" si="2"/>
        <v>1.1259897634548655E-6</v>
      </c>
      <c r="D40">
        <f t="shared" si="2"/>
        <v>3.7892468295871484E-6</v>
      </c>
      <c r="E40">
        <f t="shared" si="2"/>
        <v>1.0825092939014969E-5</v>
      </c>
      <c r="F40">
        <f t="shared" si="2"/>
        <v>6.2466365852437248E-5</v>
      </c>
      <c r="G40">
        <f t="shared" si="2"/>
        <v>2.7792765545769982E-2</v>
      </c>
    </row>
    <row r="41" spans="1:7">
      <c r="A41" s="19">
        <v>30</v>
      </c>
      <c r="B41">
        <f t="shared" ref="B41:B51" si="4">(CHIDIST($A41,B$25)-CHIDIST($A42,B$25))/($A42-$A41)</f>
        <v>1.3893686367809154E-8</v>
      </c>
      <c r="C41">
        <f t="shared" ref="C41:C51" si="5">(CHIDIST($A41,C$25)-CHIDIST($A42,C$25))/($A42-$A41)</f>
        <v>4.283551931363661E-7</v>
      </c>
      <c r="D41">
        <f t="shared" ref="D41:D51" si="6">(CHIDIST($A41,D$25)-CHIDIST($A42,D$25))/($A42-$A41)</f>
        <v>1.4906695790287568E-6</v>
      </c>
      <c r="E41">
        <f t="shared" ref="E41:E51" si="7">(CHIDIST($A41,E$25)-CHIDIST($A42,E$25))/($A42-$A41)</f>
        <v>4.4036604682932581E-6</v>
      </c>
      <c r="F41">
        <f t="shared" ref="F41:F51" si="8">(CHIDIST($A41,F$25)-CHIDIST($A42,F$25))/($A42-$A41)</f>
        <v>2.717190941048101E-5</v>
      </c>
      <c r="G41">
        <f t="shared" ref="G41:G51" si="9">(CHIDIST($A41,G$25)-CHIDIST($A42,G$25))/($A42-$A41)</f>
        <v>3.5072482726717258E-2</v>
      </c>
    </row>
    <row r="42" spans="1:7">
      <c r="A42" s="19">
        <v>32</v>
      </c>
      <c r="B42">
        <f t="shared" si="4"/>
        <v>4.9530253304574721E-9</v>
      </c>
      <c r="C42">
        <f t="shared" si="5"/>
        <v>1.6261393959527969E-7</v>
      </c>
      <c r="D42">
        <f t="shared" si="6"/>
        <v>5.839545904731226E-7</v>
      </c>
      <c r="E42">
        <f t="shared" si="7"/>
        <v>1.7801278343197101E-6</v>
      </c>
      <c r="F42">
        <f t="shared" si="8"/>
        <v>1.1695639625113582E-5</v>
      </c>
      <c r="G42">
        <f t="shared" si="9"/>
        <v>4.0995905254318232E-2</v>
      </c>
    </row>
    <row r="43" spans="1:7">
      <c r="A43" s="19">
        <v>34</v>
      </c>
      <c r="B43">
        <f t="shared" si="4"/>
        <v>1.7690159823620778E-9</v>
      </c>
      <c r="C43">
        <f t="shared" si="5"/>
        <v>6.161749813762072E-8</v>
      </c>
      <c r="D43">
        <f t="shared" si="6"/>
        <v>2.2790958713544239E-7</v>
      </c>
      <c r="E43">
        <f t="shared" si="7"/>
        <v>7.1559676751845341E-7</v>
      </c>
      <c r="F43">
        <f t="shared" si="8"/>
        <v>4.9876703791976474E-6</v>
      </c>
      <c r="G43">
        <f t="shared" si="9"/>
        <v>4.4784387006756465E-2</v>
      </c>
    </row>
    <row r="44" spans="1:7">
      <c r="A44" s="19">
        <v>36</v>
      </c>
      <c r="B44">
        <f t="shared" si="4"/>
        <v>6.3286449040431913E-10</v>
      </c>
      <c r="C44">
        <f t="shared" si="5"/>
        <v>2.3309510249953792E-8</v>
      </c>
      <c r="D44">
        <f t="shared" si="6"/>
        <v>8.8656843207001191E-8</v>
      </c>
      <c r="E44">
        <f t="shared" si="7"/>
        <v>2.8624349388614958E-7</v>
      </c>
      <c r="F44">
        <f t="shared" si="8"/>
        <v>2.1095563352389584E-6</v>
      </c>
      <c r="G44">
        <f t="shared" si="9"/>
        <v>4.6063877508240147E-2</v>
      </c>
    </row>
    <row r="45" spans="1:7">
      <c r="A45" s="19">
        <v>38</v>
      </c>
      <c r="B45">
        <f t="shared" si="4"/>
        <v>2.2674172554554962E-10</v>
      </c>
      <c r="C45">
        <f t="shared" si="5"/>
        <v>8.804829216892638E-9</v>
      </c>
      <c r="D45">
        <f t="shared" si="6"/>
        <v>3.4385851342717025E-8</v>
      </c>
      <c r="E45">
        <f t="shared" si="7"/>
        <v>1.13993562188008E-7</v>
      </c>
      <c r="F45">
        <f t="shared" si="8"/>
        <v>8.8569159054891741E-7</v>
      </c>
      <c r="G45">
        <f t="shared" si="9"/>
        <v>4.4892601315210473E-2</v>
      </c>
    </row>
    <row r="46" spans="1:7">
      <c r="A46" s="19">
        <v>40</v>
      </c>
      <c r="B46">
        <f t="shared" si="4"/>
        <v>8.1344720492622436E-11</v>
      </c>
      <c r="C46">
        <f t="shared" si="5"/>
        <v>3.321481831708997E-9</v>
      </c>
      <c r="D46">
        <f t="shared" si="6"/>
        <v>1.3301296566042566E-8</v>
      </c>
      <c r="E46">
        <f t="shared" si="7"/>
        <v>4.5216359065291634E-8</v>
      </c>
      <c r="F46">
        <f t="shared" si="8"/>
        <v>3.6939698718639568E-7</v>
      </c>
      <c r="G46">
        <f t="shared" si="9"/>
        <v>4.16767667689113E-2</v>
      </c>
    </row>
    <row r="47" spans="1:7">
      <c r="A47" s="19">
        <v>42</v>
      </c>
      <c r="B47">
        <f t="shared" si="4"/>
        <v>2.9217915750347633E-11</v>
      </c>
      <c r="C47">
        <f t="shared" si="5"/>
        <v>1.2514721355960911E-9</v>
      </c>
      <c r="D47">
        <f t="shared" si="6"/>
        <v>5.132928164344066E-9</v>
      </c>
      <c r="E47">
        <f t="shared" si="7"/>
        <v>1.7870916328687861E-8</v>
      </c>
      <c r="F47">
        <f t="shared" si="8"/>
        <v>1.5314363594485669E-7</v>
      </c>
      <c r="G47">
        <f t="shared" si="9"/>
        <v>3.7026840080205015E-2</v>
      </c>
    </row>
    <row r="48" spans="1:7">
      <c r="A48" s="19">
        <v>44</v>
      </c>
      <c r="B48">
        <f t="shared" si="4"/>
        <v>1.0506143827128275E-11</v>
      </c>
      <c r="C48">
        <f t="shared" si="5"/>
        <v>4.7101689332127708E-10</v>
      </c>
      <c r="D48">
        <f t="shared" si="6"/>
        <v>1.9764627511645525E-9</v>
      </c>
      <c r="E48">
        <f t="shared" si="7"/>
        <v>7.0400668008249699E-9</v>
      </c>
      <c r="F48">
        <f t="shared" si="8"/>
        <v>6.3144714481969922E-8</v>
      </c>
      <c r="G48">
        <f t="shared" si="9"/>
        <v>3.1605989414172725E-2</v>
      </c>
    </row>
    <row r="49" spans="1:7">
      <c r="A49" s="19">
        <v>46</v>
      </c>
      <c r="B49">
        <f t="shared" si="4"/>
        <v>3.7815536174952527E-12</v>
      </c>
      <c r="C49">
        <f t="shared" si="5"/>
        <v>1.7710025018307672E-10</v>
      </c>
      <c r="D49">
        <f t="shared" si="6"/>
        <v>7.5953373783448476E-10</v>
      </c>
      <c r="E49">
        <f t="shared" si="7"/>
        <v>2.7650916336446984E-9</v>
      </c>
      <c r="F49">
        <f t="shared" si="8"/>
        <v>2.5906817451248246E-8</v>
      </c>
      <c r="G49">
        <f t="shared" si="9"/>
        <v>2.6010917891064175E-2</v>
      </c>
    </row>
    <row r="50" spans="1:7">
      <c r="A50" s="19">
        <v>48</v>
      </c>
      <c r="B50">
        <f t="shared" si="4"/>
        <v>1.3623659063998605E-12</v>
      </c>
      <c r="C50">
        <f t="shared" si="5"/>
        <v>6.6528151418501136E-11</v>
      </c>
      <c r="D50">
        <f t="shared" si="6"/>
        <v>2.9134854781534402E-10</v>
      </c>
      <c r="E50">
        <f t="shared" si="7"/>
        <v>1.0830626100437839E-9</v>
      </c>
      <c r="F50">
        <f t="shared" si="8"/>
        <v>1.0580612298475342E-8</v>
      </c>
      <c r="G50">
        <f t="shared" si="9"/>
        <v>2.0701049632534635E-2</v>
      </c>
    </row>
    <row r="51" spans="1:7">
      <c r="A51" s="19">
        <v>50</v>
      </c>
      <c r="B51">
        <f t="shared" si="4"/>
        <v>1.9999999999969251E-2</v>
      </c>
      <c r="C51">
        <f t="shared" si="5"/>
        <v>1.9999999998402164E-2</v>
      </c>
      <c r="D51">
        <f t="shared" si="6"/>
        <v>1.999999999277827E-2</v>
      </c>
      <c r="E51">
        <f t="shared" si="7"/>
        <v>1.9999999972284053E-2</v>
      </c>
      <c r="F51">
        <f t="shared" si="8"/>
        <v>1.9999999711102945E-2</v>
      </c>
      <c r="G51">
        <f t="shared" si="9"/>
        <v>1.7769674643402789E-2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4"/>
  <sheetViews>
    <sheetView tabSelected="1" workbookViewId="0">
      <selection activeCell="G48" sqref="G48"/>
    </sheetView>
  </sheetViews>
  <sheetFormatPr defaultRowHeight="13.5"/>
  <sheetData>
    <row r="2" spans="1:2">
      <c r="B2" t="s">
        <v>17</v>
      </c>
    </row>
    <row r="3" spans="1:2">
      <c r="A3" t="s">
        <v>19</v>
      </c>
      <c r="B3">
        <v>4</v>
      </c>
    </row>
    <row r="4" spans="1:2">
      <c r="B4">
        <v>5</v>
      </c>
    </row>
    <row r="5" spans="1:2">
      <c r="A5" s="19">
        <v>0</v>
      </c>
      <c r="B5">
        <f>(FDIST($A5,B$3,B$4)-FDIST($A6,B$3,B$4))/($A6-$A5)</f>
        <v>0.52159605544865673</v>
      </c>
    </row>
    <row r="6" spans="1:2">
      <c r="A6" s="19">
        <v>0.5</v>
      </c>
      <c r="B6">
        <f t="shared" ref="B6:B24" si="0">(FDIST($A6,B$3,B$4)-FDIST($A7,B$3,B$4))/($A7-$A6)</f>
        <v>0.50708954942958528</v>
      </c>
    </row>
    <row r="7" spans="1:2">
      <c r="A7" s="19">
        <v>1</v>
      </c>
      <c r="B7">
        <f t="shared" si="0"/>
        <v>0.31281715903485319</v>
      </c>
    </row>
    <row r="8" spans="1:2">
      <c r="A8" s="19">
        <v>1.5</v>
      </c>
      <c r="B8">
        <f t="shared" si="0"/>
        <v>0.19273184673990451</v>
      </c>
    </row>
    <row r="9" spans="1:2">
      <c r="A9" s="19">
        <v>2</v>
      </c>
      <c r="B9">
        <f t="shared" si="0"/>
        <v>0.12363189648239048</v>
      </c>
    </row>
    <row r="10" spans="1:2">
      <c r="A10" s="19">
        <v>2.5</v>
      </c>
      <c r="B10">
        <f t="shared" si="0"/>
        <v>8.2726523654873096E-2</v>
      </c>
    </row>
    <row r="11" spans="1:2">
      <c r="A11" s="19">
        <v>3</v>
      </c>
      <c r="B11">
        <f t="shared" si="0"/>
        <v>5.7472171810479367E-2</v>
      </c>
    </row>
    <row r="12" spans="1:2">
      <c r="A12" s="19">
        <v>3.5</v>
      </c>
      <c r="B12">
        <f t="shared" si="0"/>
        <v>4.1234267078932435E-2</v>
      </c>
    </row>
    <row r="13" spans="1:2">
      <c r="A13" s="19">
        <v>4</v>
      </c>
      <c r="B13">
        <f t="shared" si="0"/>
        <v>3.0408907565183191E-2</v>
      </c>
    </row>
    <row r="14" spans="1:2">
      <c r="A14" s="19">
        <v>4.5</v>
      </c>
      <c r="B14">
        <f t="shared" si="0"/>
        <v>2.2960359831544652E-2</v>
      </c>
    </row>
    <row r="15" spans="1:2">
      <c r="A15" s="19">
        <v>5</v>
      </c>
      <c r="B15">
        <f t="shared" si="0"/>
        <v>1.7692535087483155E-2</v>
      </c>
    </row>
    <row r="16" spans="1:2">
      <c r="A16" s="19">
        <v>5.5</v>
      </c>
      <c r="B16">
        <f t="shared" si="0"/>
        <v>1.3876624969747356E-2</v>
      </c>
    </row>
    <row r="17" spans="1:8">
      <c r="A17" s="19">
        <v>6</v>
      </c>
      <c r="B17">
        <f t="shared" si="0"/>
        <v>1.105375506230552E-2</v>
      </c>
    </row>
    <row r="18" spans="1:8">
      <c r="A18" s="19">
        <v>6.5</v>
      </c>
      <c r="B18">
        <f t="shared" si="0"/>
        <v>8.9264299677560693E-3</v>
      </c>
    </row>
    <row r="19" spans="1:8">
      <c r="A19" s="19">
        <v>7</v>
      </c>
      <c r="B19">
        <f t="shared" si="0"/>
        <v>7.2966793145413933E-3</v>
      </c>
    </row>
    <row r="20" spans="1:8">
      <c r="A20" s="19">
        <v>7.5</v>
      </c>
      <c r="B20">
        <f t="shared" si="0"/>
        <v>6.0296530737809842E-3</v>
      </c>
    </row>
    <row r="21" spans="1:8">
      <c r="A21" s="19">
        <v>8</v>
      </c>
      <c r="B21">
        <f t="shared" si="0"/>
        <v>5.0315542000376259E-3</v>
      </c>
    </row>
    <row r="22" spans="1:8">
      <c r="A22" s="19">
        <v>8.5</v>
      </c>
      <c r="B22">
        <f t="shared" si="0"/>
        <v>4.2358996375179286E-3</v>
      </c>
    </row>
    <row r="23" spans="1:8">
      <c r="A23" s="19">
        <v>9</v>
      </c>
      <c r="B23">
        <f t="shared" si="0"/>
        <v>3.5947565459395273E-3</v>
      </c>
    </row>
    <row r="24" spans="1:8">
      <c r="A24" s="19">
        <v>9.5</v>
      </c>
      <c r="B24">
        <f t="shared" si="0"/>
        <v>3.0730275555944167E-3</v>
      </c>
    </row>
    <row r="25" spans="1:8">
      <c r="A25" s="19">
        <v>10</v>
      </c>
    </row>
    <row r="27" spans="1:8" ht="14.25" thickBot="1"/>
    <row r="28" spans="1:8">
      <c r="A28" s="20">
        <v>20</v>
      </c>
      <c r="B28">
        <v>16</v>
      </c>
      <c r="D28">
        <v>15</v>
      </c>
      <c r="F28" s="8" t="s">
        <v>4</v>
      </c>
      <c r="G28" s="9" t="s">
        <v>20</v>
      </c>
      <c r="H28" s="9" t="s">
        <v>21</v>
      </c>
    </row>
    <row r="29" spans="1:8">
      <c r="A29" s="20">
        <v>21</v>
      </c>
      <c r="B29">
        <v>21</v>
      </c>
      <c r="D29">
        <v>20</v>
      </c>
      <c r="F29" s="5">
        <v>15</v>
      </c>
      <c r="G29" s="6">
        <v>0</v>
      </c>
      <c r="H29" s="6">
        <v>0</v>
      </c>
    </row>
    <row r="30" spans="1:8">
      <c r="A30" s="20">
        <v>18</v>
      </c>
      <c r="B30">
        <v>31</v>
      </c>
      <c r="D30">
        <v>25</v>
      </c>
      <c r="F30" s="5">
        <v>20</v>
      </c>
      <c r="G30" s="6">
        <v>3</v>
      </c>
      <c r="H30" s="6">
        <v>2</v>
      </c>
    </row>
    <row r="31" spans="1:8">
      <c r="A31" s="20">
        <v>25</v>
      </c>
      <c r="B31">
        <v>26</v>
      </c>
      <c r="D31">
        <v>30</v>
      </c>
      <c r="F31" s="5">
        <v>25</v>
      </c>
      <c r="G31" s="6">
        <v>2</v>
      </c>
      <c r="H31" s="6">
        <v>1</v>
      </c>
    </row>
    <row r="32" spans="1:8">
      <c r="A32" s="20">
        <v>17</v>
      </c>
      <c r="B32">
        <v>28</v>
      </c>
      <c r="D32">
        <v>35</v>
      </c>
      <c r="F32" s="5">
        <v>30</v>
      </c>
      <c r="G32" s="6">
        <v>0</v>
      </c>
      <c r="H32" s="6">
        <v>2</v>
      </c>
    </row>
    <row r="33" spans="2:8">
      <c r="B33">
        <v>19</v>
      </c>
      <c r="F33" s="5">
        <v>35</v>
      </c>
      <c r="G33" s="6">
        <v>0</v>
      </c>
      <c r="H33" s="6">
        <v>1</v>
      </c>
    </row>
    <row r="34" spans="2:8" ht="14.25" thickBot="1">
      <c r="F34" s="7" t="s">
        <v>5</v>
      </c>
      <c r="G34" s="7">
        <v>0</v>
      </c>
      <c r="H34" s="7"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ﾉﾝﾊﾟﾗﾒﾄﾘｯｸ</vt:lpstr>
      <vt:lpstr>Z,t検定</vt:lpstr>
      <vt:lpstr>Χ２乗分布</vt:lpstr>
      <vt:lpstr>F分布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terumo</cp:lastModifiedBy>
  <dcterms:created xsi:type="dcterms:W3CDTF">2016-06-26T05:07:04Z</dcterms:created>
  <dcterms:modified xsi:type="dcterms:W3CDTF">2016-06-27T07:33:34Z</dcterms:modified>
</cp:coreProperties>
</file>