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532" windowHeight="9108" activeTab="2"/>
  </bookViews>
  <sheets>
    <sheet name="２項分布事例" sheetId="2" r:id="rId1"/>
    <sheet name="不良品" sheetId="3" r:id="rId2"/>
    <sheet name="OC曲線" sheetId="4" r:id="rId3"/>
    <sheet name="超幾何分布" sheetId="5" r:id="rId4"/>
    <sheet name="抜取表" sheetId="6" r:id="rId5"/>
    <sheet name="AQL,LTPD" sheetId="7" r:id="rId6"/>
    <sheet name="AQL" sheetId="10" r:id="rId7"/>
    <sheet name="矢印の向き" sheetId="8" r:id="rId8"/>
    <sheet name="N数" sheetId="9" r:id="rId9"/>
  </sheets>
  <calcPr calcId="162913"/>
</workbook>
</file>

<file path=xl/calcChain.xml><?xml version="1.0" encoding="utf-8"?>
<calcChain xmlns="http://schemas.openxmlformats.org/spreadsheetml/2006/main">
  <c r="H6" i="10"/>
  <c r="I6"/>
  <c r="J6"/>
  <c r="K6"/>
  <c r="L6"/>
  <c r="M6"/>
  <c r="H7"/>
  <c r="I7"/>
  <c r="J7"/>
  <c r="K7"/>
  <c r="L7"/>
  <c r="M7"/>
  <c r="H8"/>
  <c r="I8"/>
  <c r="J8"/>
  <c r="K8"/>
  <c r="L8"/>
  <c r="M8"/>
  <c r="H9"/>
  <c r="I9"/>
  <c r="J9"/>
  <c r="K9"/>
  <c r="L9"/>
  <c r="M9"/>
  <c r="H10"/>
  <c r="I10"/>
  <c r="J10"/>
  <c r="K10"/>
  <c r="L10"/>
  <c r="M10"/>
  <c r="H11"/>
  <c r="I11"/>
  <c r="J11"/>
  <c r="K11"/>
  <c r="L11"/>
  <c r="M11"/>
  <c r="H12"/>
  <c r="I12"/>
  <c r="J12"/>
  <c r="K12"/>
  <c r="L12"/>
  <c r="M12"/>
  <c r="H13"/>
  <c r="I13"/>
  <c r="J13"/>
  <c r="K13"/>
  <c r="L13"/>
  <c r="M13"/>
  <c r="H14"/>
  <c r="I14"/>
  <c r="J14"/>
  <c r="K14"/>
  <c r="L14"/>
  <c r="M14"/>
  <c r="H15"/>
  <c r="I15"/>
  <c r="J15"/>
  <c r="K15"/>
  <c r="L15"/>
  <c r="M15"/>
  <c r="H16"/>
  <c r="I16"/>
  <c r="J16"/>
  <c r="K16"/>
  <c r="L16"/>
  <c r="M16"/>
  <c r="M5"/>
  <c r="L5"/>
  <c r="K5"/>
  <c r="J5"/>
  <c r="I5"/>
  <c r="H5"/>
  <c r="G5"/>
  <c r="A7" i="7"/>
  <c r="H5"/>
  <c r="B7"/>
  <c r="G6" i="10"/>
  <c r="G7"/>
  <c r="G8"/>
  <c r="G9"/>
  <c r="G10"/>
  <c r="G11"/>
  <c r="G12"/>
  <c r="G13"/>
  <c r="G14"/>
  <c r="G15"/>
  <c r="G16"/>
  <c r="H7" i="7"/>
  <c r="H6"/>
  <c r="B26" i="10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D7" i="7" l="1"/>
  <c r="D5" i="3" l="1"/>
  <c r="C5"/>
  <c r="B5"/>
  <c r="F6" i="9"/>
  <c r="F7"/>
  <c r="F8"/>
  <c r="F9"/>
  <c r="F10"/>
  <c r="F11"/>
  <c r="F12"/>
  <c r="F13"/>
  <c r="F14"/>
  <c r="F15"/>
  <c r="F16"/>
  <c r="F17"/>
  <c r="F18"/>
  <c r="F5"/>
  <c r="E6"/>
  <c r="E7"/>
  <c r="E8"/>
  <c r="E9"/>
  <c r="E10"/>
  <c r="E11"/>
  <c r="E12"/>
  <c r="E13"/>
  <c r="E14"/>
  <c r="E15"/>
  <c r="E16"/>
  <c r="E17"/>
  <c r="E18"/>
  <c r="E5"/>
  <c r="D6"/>
  <c r="D7"/>
  <c r="D8"/>
  <c r="D9"/>
  <c r="D10"/>
  <c r="D11"/>
  <c r="D12"/>
  <c r="D13"/>
  <c r="D14"/>
  <c r="D15"/>
  <c r="D16"/>
  <c r="D17"/>
  <c r="D18"/>
  <c r="D5"/>
  <c r="C8"/>
  <c r="C9"/>
  <c r="C10"/>
  <c r="C11"/>
  <c r="C12"/>
  <c r="C13"/>
  <c r="C14"/>
  <c r="C15"/>
  <c r="C16"/>
  <c r="C17"/>
  <c r="C18"/>
  <c r="B8"/>
  <c r="C7"/>
  <c r="C6"/>
  <c r="C5"/>
  <c r="B5"/>
  <c r="B18"/>
  <c r="B17"/>
  <c r="B16"/>
  <c r="B15"/>
  <c r="B14"/>
  <c r="B13"/>
  <c r="B12"/>
  <c r="B11"/>
  <c r="B10"/>
  <c r="B9"/>
  <c r="B7"/>
  <c r="B6"/>
  <c r="G6" i="8"/>
  <c r="G7"/>
  <c r="G8"/>
  <c r="G9"/>
  <c r="G10"/>
  <c r="G11"/>
  <c r="G12"/>
  <c r="G13"/>
  <c r="G14"/>
  <c r="G15"/>
  <c r="G16"/>
  <c r="G17"/>
  <c r="G18"/>
  <c r="F6"/>
  <c r="F7"/>
  <c r="F8"/>
  <c r="F9"/>
  <c r="F10"/>
  <c r="F11"/>
  <c r="F12"/>
  <c r="F13"/>
  <c r="F14"/>
  <c r="F15"/>
  <c r="F16"/>
  <c r="F17"/>
  <c r="F18"/>
  <c r="D6"/>
  <c r="D7"/>
  <c r="D8"/>
  <c r="D9"/>
  <c r="D10"/>
  <c r="D11"/>
  <c r="D12"/>
  <c r="D13"/>
  <c r="D14"/>
  <c r="D15"/>
  <c r="D16"/>
  <c r="D17"/>
  <c r="D18"/>
  <c r="E6"/>
  <c r="E7"/>
  <c r="E8"/>
  <c r="E9"/>
  <c r="E10"/>
  <c r="E11"/>
  <c r="E12"/>
  <c r="E13"/>
  <c r="E14"/>
  <c r="E15"/>
  <c r="E16"/>
  <c r="E17"/>
  <c r="E18"/>
  <c r="E5"/>
  <c r="C6"/>
  <c r="C7"/>
  <c r="C8"/>
  <c r="C9"/>
  <c r="C10"/>
  <c r="C11"/>
  <c r="C12"/>
  <c r="C13"/>
  <c r="C14"/>
  <c r="C15"/>
  <c r="C16"/>
  <c r="C17"/>
  <c r="C18"/>
  <c r="C5"/>
  <c r="B6"/>
  <c r="B7"/>
  <c r="B8"/>
  <c r="B9"/>
  <c r="B10"/>
  <c r="B11"/>
  <c r="B12"/>
  <c r="B13"/>
  <c r="B14"/>
  <c r="B15"/>
  <c r="B16"/>
  <c r="B17"/>
  <c r="B18"/>
  <c r="B5"/>
  <c r="F55" i="5"/>
  <c r="N22" i="3"/>
  <c r="N23"/>
  <c r="N24"/>
  <c r="N25"/>
  <c r="N26"/>
  <c r="N21"/>
  <c r="N5"/>
  <c r="N6"/>
  <c r="N7"/>
  <c r="N8"/>
  <c r="N9"/>
  <c r="N4"/>
  <c r="C22"/>
  <c r="C23"/>
  <c r="C24"/>
  <c r="C25"/>
  <c r="C26"/>
  <c r="C21"/>
  <c r="C6"/>
  <c r="C7"/>
  <c r="C8"/>
  <c r="C9"/>
  <c r="C4"/>
  <c r="H8" i="7"/>
  <c r="H9"/>
  <c r="H10"/>
  <c r="H11"/>
  <c r="H12"/>
  <c r="H13"/>
  <c r="H14"/>
  <c r="H15"/>
  <c r="H16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F79" i="5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G78"/>
  <c r="F78"/>
  <c r="F60"/>
  <c r="F61"/>
  <c r="G61"/>
  <c r="H61"/>
  <c r="I61"/>
  <c r="J61"/>
  <c r="J56"/>
  <c r="J57"/>
  <c r="J58"/>
  <c r="J59"/>
  <c r="J60"/>
  <c r="J62"/>
  <c r="J63"/>
  <c r="J64"/>
  <c r="J65"/>
  <c r="J66"/>
  <c r="J67"/>
  <c r="J68"/>
  <c r="J69"/>
  <c r="J70"/>
  <c r="J55"/>
  <c r="I56"/>
  <c r="I57"/>
  <c r="I58"/>
  <c r="I59"/>
  <c r="I60"/>
  <c r="I62"/>
  <c r="I63"/>
  <c r="I64"/>
  <c r="I65"/>
  <c r="I66"/>
  <c r="I67"/>
  <c r="I68"/>
  <c r="I69"/>
  <c r="I70"/>
  <c r="I55"/>
  <c r="F58"/>
  <c r="G58"/>
  <c r="H58"/>
  <c r="H56"/>
  <c r="H57"/>
  <c r="H59"/>
  <c r="H60"/>
  <c r="H62"/>
  <c r="H63"/>
  <c r="H64"/>
  <c r="H65"/>
  <c r="H66"/>
  <c r="H67"/>
  <c r="H68"/>
  <c r="H69"/>
  <c r="H70"/>
  <c r="H55"/>
  <c r="F57"/>
  <c r="G57"/>
  <c r="G56"/>
  <c r="G59"/>
  <c r="G60"/>
  <c r="G62"/>
  <c r="G63"/>
  <c r="G64"/>
  <c r="G65"/>
  <c r="G66"/>
  <c r="G67"/>
  <c r="G68"/>
  <c r="G69"/>
  <c r="G70"/>
  <c r="G55"/>
  <c r="F56"/>
  <c r="F59"/>
  <c r="F62"/>
  <c r="F63"/>
  <c r="F64"/>
  <c r="F66"/>
  <c r="F67"/>
  <c r="F68"/>
  <c r="F70"/>
  <c r="J33"/>
  <c r="J34"/>
  <c r="J35"/>
  <c r="J36"/>
  <c r="J37"/>
  <c r="J38"/>
  <c r="J39"/>
  <c r="J40"/>
  <c r="J41"/>
  <c r="J42"/>
  <c r="J43"/>
  <c r="J44"/>
  <c r="J32"/>
  <c r="I33"/>
  <c r="I34"/>
  <c r="I35"/>
  <c r="I36"/>
  <c r="I37"/>
  <c r="I38"/>
  <c r="I39"/>
  <c r="I40"/>
  <c r="I41"/>
  <c r="I42"/>
  <c r="I43"/>
  <c r="I44"/>
  <c r="I32"/>
  <c r="H33"/>
  <c r="H34"/>
  <c r="H35"/>
  <c r="H36"/>
  <c r="H37"/>
  <c r="H38"/>
  <c r="H39"/>
  <c r="H40"/>
  <c r="H41"/>
  <c r="H42"/>
  <c r="H43"/>
  <c r="H44"/>
  <c r="H32"/>
  <c r="G33"/>
  <c r="G34"/>
  <c r="G35"/>
  <c r="G36"/>
  <c r="G37"/>
  <c r="G38"/>
  <c r="G39"/>
  <c r="G40"/>
  <c r="G41"/>
  <c r="G42"/>
  <c r="G43"/>
  <c r="G44"/>
  <c r="G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C32"/>
  <c r="B32"/>
  <c r="A33"/>
  <c r="A34"/>
  <c r="A35"/>
  <c r="A36"/>
  <c r="A37"/>
  <c r="A38"/>
  <c r="A39"/>
  <c r="A40"/>
  <c r="A41"/>
  <c r="A42"/>
  <c r="A43"/>
  <c r="A44"/>
  <c r="A32"/>
  <c r="F33"/>
  <c r="F34"/>
  <c r="F35"/>
  <c r="F36"/>
  <c r="F37"/>
  <c r="F38"/>
  <c r="F39"/>
  <c r="F40"/>
  <c r="F41"/>
  <c r="F42"/>
  <c r="F43"/>
  <c r="F44"/>
  <c r="F32"/>
  <c r="L27" i="6"/>
  <c r="L28"/>
  <c r="L29"/>
  <c r="L30"/>
  <c r="L31"/>
  <c r="L32"/>
  <c r="L33"/>
  <c r="L34"/>
  <c r="L35"/>
  <c r="L36"/>
  <c r="L37"/>
  <c r="L38"/>
  <c r="L39"/>
  <c r="L26"/>
  <c r="K27"/>
  <c r="K28"/>
  <c r="K29"/>
  <c r="K30"/>
  <c r="K31"/>
  <c r="K32"/>
  <c r="K33"/>
  <c r="K34"/>
  <c r="K35"/>
  <c r="K36"/>
  <c r="K37"/>
  <c r="K38"/>
  <c r="K39"/>
  <c r="K26"/>
  <c r="F7" i="5"/>
  <c r="H8" i="6"/>
  <c r="K8" s="1"/>
  <c r="I8"/>
  <c r="L8" s="1"/>
  <c r="I7"/>
  <c r="L7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6"/>
  <c r="L6" s="1"/>
  <c r="H6"/>
  <c r="K6" s="1"/>
  <c r="H7"/>
  <c r="K7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E4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3"/>
  <c r="E3"/>
  <c r="A8" i="5"/>
  <c r="A9"/>
  <c r="A10"/>
  <c r="A11"/>
  <c r="A12"/>
  <c r="G12" s="1"/>
  <c r="A13"/>
  <c r="G13" s="1"/>
  <c r="A14"/>
  <c r="G14" s="1"/>
  <c r="A15"/>
  <c r="G15" s="1"/>
  <c r="A16"/>
  <c r="G16" s="1"/>
  <c r="A17"/>
  <c r="A18"/>
  <c r="G18" s="1"/>
  <c r="A19"/>
  <c r="A7"/>
  <c r="B8"/>
  <c r="C8"/>
  <c r="I8" s="1"/>
  <c r="B9"/>
  <c r="C9"/>
  <c r="I9" s="1"/>
  <c r="B10"/>
  <c r="H10" s="1"/>
  <c r="C10"/>
  <c r="I10" s="1"/>
  <c r="B11"/>
  <c r="H11" s="1"/>
  <c r="C11"/>
  <c r="I11" s="1"/>
  <c r="B12"/>
  <c r="H12" s="1"/>
  <c r="C12"/>
  <c r="I12" s="1"/>
  <c r="B13"/>
  <c r="H13" s="1"/>
  <c r="C13"/>
  <c r="I13" s="1"/>
  <c r="B14"/>
  <c r="H14" s="1"/>
  <c r="C14"/>
  <c r="I14" s="1"/>
  <c r="B15"/>
  <c r="H15" s="1"/>
  <c r="C15"/>
  <c r="I15" s="1"/>
  <c r="B16"/>
  <c r="H16" s="1"/>
  <c r="C16"/>
  <c r="I16" s="1"/>
  <c r="B17"/>
  <c r="H17" s="1"/>
  <c r="C17"/>
  <c r="I17" s="1"/>
  <c r="B18"/>
  <c r="H18" s="1"/>
  <c r="C18"/>
  <c r="I18" s="1"/>
  <c r="B19"/>
  <c r="H19" s="1"/>
  <c r="C19"/>
  <c r="I19" s="1"/>
  <c r="B7"/>
  <c r="C7"/>
  <c r="F8"/>
  <c r="F9"/>
  <c r="F10"/>
  <c r="F11"/>
  <c r="F12"/>
  <c r="F13"/>
  <c r="F14"/>
  <c r="F15"/>
  <c r="F16"/>
  <c r="F17"/>
  <c r="F18"/>
  <c r="F19"/>
  <c r="G11"/>
  <c r="G17"/>
  <c r="G19"/>
  <c r="P25" i="4"/>
  <c r="P26"/>
  <c r="P27"/>
  <c r="P28"/>
  <c r="P29"/>
  <c r="P30"/>
  <c r="P31"/>
  <c r="P32"/>
  <c r="P33"/>
  <c r="P34"/>
  <c r="P35"/>
  <c r="P36"/>
  <c r="P37"/>
  <c r="P24"/>
  <c r="B26"/>
  <c r="C26"/>
  <c r="D26"/>
  <c r="B27"/>
  <c r="C27"/>
  <c r="D27"/>
  <c r="B28"/>
  <c r="C28"/>
  <c r="D28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D25"/>
  <c r="C25"/>
  <c r="B25"/>
  <c r="L6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M5"/>
  <c r="L5"/>
  <c r="K18"/>
  <c r="K17"/>
  <c r="K16"/>
  <c r="K15"/>
  <c r="K14"/>
  <c r="K13"/>
  <c r="K12"/>
  <c r="K11"/>
  <c r="K10"/>
  <c r="K9"/>
  <c r="K8"/>
  <c r="K7"/>
  <c r="K6"/>
  <c r="K5"/>
  <c r="B5"/>
  <c r="B6"/>
  <c r="B7"/>
  <c r="B8"/>
  <c r="B9"/>
  <c r="B10"/>
  <c r="B11"/>
  <c r="B12"/>
  <c r="B13"/>
  <c r="B14"/>
  <c r="B15"/>
  <c r="B16"/>
  <c r="B17"/>
  <c r="B4"/>
  <c r="D22" i="3"/>
  <c r="M22"/>
  <c r="O22" s="1"/>
  <c r="M23"/>
  <c r="M24"/>
  <c r="M25"/>
  <c r="M26"/>
  <c r="M21"/>
  <c r="M5"/>
  <c r="O5" s="1"/>
  <c r="M6"/>
  <c r="M7"/>
  <c r="M8"/>
  <c r="M9"/>
  <c r="M4"/>
  <c r="B22"/>
  <c r="B23"/>
  <c r="B24"/>
  <c r="B25"/>
  <c r="B26"/>
  <c r="B21"/>
  <c r="B7"/>
  <c r="B8"/>
  <c r="B9"/>
  <c r="B6"/>
  <c r="B4"/>
  <c r="I12" i="2"/>
  <c r="I11"/>
  <c r="I10"/>
  <c r="F69" i="5" l="1"/>
  <c r="F65"/>
</calcChain>
</file>

<file path=xl/sharedStrings.xml><?xml version="1.0" encoding="utf-8"?>
<sst xmlns="http://schemas.openxmlformats.org/spreadsheetml/2006/main" count="132" uniqueCount="39">
  <si>
    <t>n</t>
    <phoneticPr fontId="1"/>
  </si>
  <si>
    <t>c</t>
    <phoneticPr fontId="1"/>
  </si>
  <si>
    <t>表が出る回数ｒ</t>
    <rPh sb="0" eb="1">
      <t>オモテ</t>
    </rPh>
    <rPh sb="2" eb="3">
      <t>デ</t>
    </rPh>
    <rPh sb="4" eb="6">
      <t>カイスウ</t>
    </rPh>
    <phoneticPr fontId="1"/>
  </si>
  <si>
    <t>P(r)</t>
    <phoneticPr fontId="1"/>
  </si>
  <si>
    <t>１箱中の不良数ｒ</t>
    <rPh sb="1" eb="2">
      <t>ハコ</t>
    </rPh>
    <rPh sb="2" eb="3">
      <t>チュウ</t>
    </rPh>
    <rPh sb="4" eb="6">
      <t>フリョウ</t>
    </rPh>
    <rPh sb="6" eb="7">
      <t>スウ</t>
    </rPh>
    <phoneticPr fontId="1"/>
  </si>
  <si>
    <t>不良率ｐ</t>
    <rPh sb="0" eb="2">
      <t>フリョウ</t>
    </rPh>
    <rPh sb="2" eb="3">
      <t>リツ</t>
    </rPh>
    <phoneticPr fontId="1"/>
  </si>
  <si>
    <t>ｻﾝﾌﾟﾘﾝｸﾞ数ｎ</t>
    <rPh sb="8" eb="9">
      <t>スウ</t>
    </rPh>
    <phoneticPr fontId="1"/>
  </si>
  <si>
    <t>不良品ｾﾞﾛ</t>
    <rPh sb="0" eb="1">
      <t>フ</t>
    </rPh>
    <rPh sb="1" eb="3">
      <t>リョウヒン</t>
    </rPh>
    <phoneticPr fontId="1"/>
  </si>
  <si>
    <t>不良品１個以下</t>
    <rPh sb="0" eb="1">
      <t>フ</t>
    </rPh>
    <rPh sb="1" eb="3">
      <t>リョウヒン</t>
    </rPh>
    <rPh sb="4" eb="5">
      <t>コ</t>
    </rPh>
    <rPh sb="5" eb="7">
      <t>イカ</t>
    </rPh>
    <phoneticPr fontId="1"/>
  </si>
  <si>
    <t>不良品２個以下</t>
    <rPh sb="0" eb="1">
      <t>フ</t>
    </rPh>
    <rPh sb="1" eb="3">
      <t>リョウヒン</t>
    </rPh>
    <rPh sb="4" eb="5">
      <t>コ</t>
    </rPh>
    <rPh sb="5" eb="7">
      <t>イカ</t>
    </rPh>
    <phoneticPr fontId="1"/>
  </si>
  <si>
    <t>100個の内不良品2個以下</t>
    <rPh sb="3" eb="4">
      <t>コ</t>
    </rPh>
    <rPh sb="5" eb="6">
      <t>ウチ</t>
    </rPh>
    <rPh sb="6" eb="7">
      <t>フ</t>
    </rPh>
    <rPh sb="7" eb="9">
      <t>リョウヒン</t>
    </rPh>
    <rPh sb="10" eb="11">
      <t>コ</t>
    </rPh>
    <rPh sb="11" eb="13">
      <t>イカ</t>
    </rPh>
    <phoneticPr fontId="1"/>
  </si>
  <si>
    <t>50個の内不良品1個以下</t>
    <rPh sb="2" eb="3">
      <t>コ</t>
    </rPh>
    <rPh sb="4" eb="5">
      <t>ウチ</t>
    </rPh>
    <rPh sb="5" eb="6">
      <t>フ</t>
    </rPh>
    <rPh sb="6" eb="8">
      <t>リョウヒン</t>
    </rPh>
    <rPh sb="9" eb="10">
      <t>コ</t>
    </rPh>
    <rPh sb="10" eb="12">
      <t>イカ</t>
    </rPh>
    <phoneticPr fontId="1"/>
  </si>
  <si>
    <t>200個の内不良品4個以下</t>
    <rPh sb="3" eb="4">
      <t>コ</t>
    </rPh>
    <rPh sb="5" eb="6">
      <t>ウチ</t>
    </rPh>
    <rPh sb="6" eb="7">
      <t>フ</t>
    </rPh>
    <rPh sb="7" eb="9">
      <t>リョウヒン</t>
    </rPh>
    <rPh sb="10" eb="11">
      <t>コ</t>
    </rPh>
    <rPh sb="11" eb="13">
      <t>イカ</t>
    </rPh>
    <phoneticPr fontId="1"/>
  </si>
  <si>
    <t>N</t>
    <phoneticPr fontId="1"/>
  </si>
  <si>
    <t>F</t>
    <phoneticPr fontId="1"/>
  </si>
  <si>
    <t>G</t>
    <phoneticPr fontId="1"/>
  </si>
  <si>
    <t>H</t>
    <phoneticPr fontId="1"/>
  </si>
  <si>
    <t>母数
規定なし</t>
    <rPh sb="0" eb="2">
      <t>ボスウ</t>
    </rPh>
    <rPh sb="3" eb="5">
      <t>キテイ</t>
    </rPh>
    <phoneticPr fontId="1"/>
  </si>
  <si>
    <t>合格する確率</t>
    <rPh sb="0" eb="2">
      <t>ゴウカク</t>
    </rPh>
    <rPh sb="4" eb="6">
      <t>カクリツ</t>
    </rPh>
    <phoneticPr fontId="1"/>
  </si>
  <si>
    <t>２項分布</t>
    <rPh sb="1" eb="2">
      <t>コウ</t>
    </rPh>
    <rPh sb="2" eb="4">
      <t>ブンプ</t>
    </rPh>
    <phoneticPr fontId="1"/>
  </si>
  <si>
    <t>超幾何分布</t>
    <rPh sb="0" eb="1">
      <t>チョウ</t>
    </rPh>
    <rPh sb="1" eb="3">
      <t>キカ</t>
    </rPh>
    <rPh sb="3" eb="5">
      <t>ブンプ</t>
    </rPh>
    <phoneticPr fontId="1"/>
  </si>
  <si>
    <t>母集団数</t>
    <rPh sb="0" eb="3">
      <t>ボシュウダン</t>
    </rPh>
    <rPh sb="3" eb="4">
      <t>スウ</t>
    </rPh>
    <phoneticPr fontId="1"/>
  </si>
  <si>
    <t>サンプリング数</t>
    <rPh sb="6" eb="7">
      <t>スウ</t>
    </rPh>
    <phoneticPr fontId="1"/>
  </si>
  <si>
    <t>合格判定個数</t>
    <rPh sb="0" eb="2">
      <t>ゴウカク</t>
    </rPh>
    <rPh sb="2" eb="4">
      <t>ハンテイ</t>
    </rPh>
    <rPh sb="4" eb="6">
      <t>コスウ</t>
    </rPh>
    <phoneticPr fontId="1"/>
  </si>
  <si>
    <t>～</t>
    <phoneticPr fontId="1"/>
  </si>
  <si>
    <t>通常検査Ⅱ</t>
    <rPh sb="0" eb="2">
      <t>ツウジョウ</t>
    </rPh>
    <rPh sb="2" eb="4">
      <t>ケンサ</t>
    </rPh>
    <phoneticPr fontId="1"/>
  </si>
  <si>
    <t>ロットサイズN</t>
    <phoneticPr fontId="1"/>
  </si>
  <si>
    <t>サンプリング数ｎ</t>
    <rPh sb="6" eb="7">
      <t>スウ</t>
    </rPh>
    <phoneticPr fontId="1"/>
  </si>
  <si>
    <t>N/n</t>
    <phoneticPr fontId="1"/>
  </si>
  <si>
    <t>n</t>
    <phoneticPr fontId="1"/>
  </si>
  <si>
    <t>合格する確率</t>
  </si>
  <si>
    <r>
      <t>ｐ</t>
    </r>
    <r>
      <rPr>
        <vertAlign val="subscript"/>
        <sz val="11"/>
        <color theme="1"/>
        <rFont val="ＭＳ Ｐゴシック"/>
        <family val="3"/>
        <charset val="128"/>
        <scheme val="minor"/>
      </rPr>
      <t>0</t>
    </r>
    <phoneticPr fontId="1"/>
  </si>
  <si>
    <r>
      <t>ｐ</t>
    </r>
    <r>
      <rPr>
        <vertAlign val="subscript"/>
        <sz val="11"/>
        <color theme="1"/>
        <rFont val="ＭＳ Ｐゴシック"/>
        <family val="3"/>
        <charset val="128"/>
        <scheme val="minor"/>
      </rPr>
      <t>1</t>
    </r>
    <phoneticPr fontId="1"/>
  </si>
  <si>
    <t>α</t>
    <phoneticPr fontId="1"/>
  </si>
  <si>
    <t>β</t>
    <phoneticPr fontId="1"/>
  </si>
  <si>
    <t>ｃ</t>
    <phoneticPr fontId="1"/>
  </si>
  <si>
    <t>p</t>
    <phoneticPr fontId="1"/>
  </si>
  <si>
    <t>AQL</t>
    <phoneticPr fontId="1"/>
  </si>
  <si>
    <t>LTPD</t>
    <phoneticPr fontId="1"/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</si>
</sst>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%"/>
    <numFmt numFmtId="178" formatCode="0.000_ "/>
    <numFmt numFmtId="179" formatCode="0.00_ "/>
    <numFmt numFmtId="180" formatCode="0_ "/>
    <numFmt numFmtId="181" formatCode="0.0;_ࠄ"/>
    <numFmt numFmtId="182" formatCode="0.000%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rgb="FF555555"/>
      <name val="Courier New"/>
      <family val="3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rgb="FF555555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9" fontId="0" fillId="0" borderId="0" xfId="1" applyFont="1">
      <alignment vertical="center"/>
    </xf>
    <xf numFmtId="177" fontId="0" fillId="0" borderId="0" xfId="1" applyNumberFormat="1" applyFont="1">
      <alignment vertical="center"/>
    </xf>
    <xf numFmtId="178" fontId="0" fillId="0" borderId="0" xfId="0" applyNumberFormat="1">
      <alignment vertical="center"/>
    </xf>
    <xf numFmtId="178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2" borderId="0" xfId="1" applyFont="1" applyFill="1">
      <alignment vertical="center"/>
    </xf>
    <xf numFmtId="176" fontId="0" fillId="2" borderId="0" xfId="0" applyNumberFormat="1" applyFill="1">
      <alignment vertical="center"/>
    </xf>
    <xf numFmtId="176" fontId="3" fillId="2" borderId="0" xfId="0" applyNumberFormat="1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9" fontId="6" fillId="2" borderId="1" xfId="1" applyFont="1" applyFill="1" applyBorder="1">
      <alignment vertical="center"/>
    </xf>
    <xf numFmtId="176" fontId="8" fillId="2" borderId="1" xfId="0" applyNumberFormat="1" applyFont="1" applyFill="1" applyBorder="1">
      <alignment vertical="center"/>
    </xf>
    <xf numFmtId="177" fontId="6" fillId="2" borderId="1" xfId="1" applyNumberFormat="1" applyFont="1" applyFill="1" applyBorder="1">
      <alignment vertical="center"/>
    </xf>
    <xf numFmtId="176" fontId="6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181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81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>
      <alignment vertical="center"/>
    </xf>
    <xf numFmtId="9" fontId="9" fillId="2" borderId="1" xfId="1" applyFont="1" applyFill="1" applyBorder="1">
      <alignment vertical="center"/>
    </xf>
    <xf numFmtId="176" fontId="10" fillId="2" borderId="1" xfId="0" applyNumberFormat="1" applyFont="1" applyFill="1" applyBorder="1">
      <alignment vertical="center"/>
    </xf>
    <xf numFmtId="10" fontId="9" fillId="2" borderId="1" xfId="1" applyNumberFormat="1" applyFont="1" applyFill="1" applyBorder="1">
      <alignment vertical="center"/>
    </xf>
    <xf numFmtId="182" fontId="9" fillId="2" borderId="1" xfId="1" applyNumberFormat="1" applyFont="1" applyFill="1" applyBorder="1">
      <alignment vertical="center"/>
    </xf>
    <xf numFmtId="0" fontId="6" fillId="3" borderId="1" xfId="0" applyFont="1" applyFill="1" applyBorder="1">
      <alignment vertical="center"/>
    </xf>
    <xf numFmtId="10" fontId="6" fillId="2" borderId="1" xfId="1" applyNumberFormat="1" applyFont="1" applyFill="1" applyBorder="1">
      <alignment vertical="center"/>
    </xf>
    <xf numFmtId="0" fontId="11" fillId="2" borderId="1" xfId="0" applyFont="1" applyFill="1" applyBorder="1">
      <alignment vertical="center"/>
    </xf>
    <xf numFmtId="176" fontId="11" fillId="2" borderId="1" xfId="0" applyNumberFormat="1" applyFont="1" applyFill="1" applyBorder="1">
      <alignment vertical="center"/>
    </xf>
    <xf numFmtId="176" fontId="11" fillId="3" borderId="1" xfId="0" applyNumberFormat="1" applyFont="1" applyFill="1" applyBorder="1">
      <alignment vertical="center"/>
    </xf>
    <xf numFmtId="182" fontId="6" fillId="2" borderId="1" xfId="1" applyNumberFormat="1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176" fontId="11" fillId="0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177" fontId="0" fillId="0" borderId="1" xfId="1" applyNumberFormat="1" applyFont="1" applyBorder="1">
      <alignment vertical="center"/>
    </xf>
    <xf numFmtId="9" fontId="0" fillId="0" borderId="1" xfId="1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8" xfId="0" applyNumberFormat="1" applyFill="1" applyBorder="1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176" fontId="0" fillId="4" borderId="10" xfId="0" applyNumberFormat="1" applyFill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5" borderId="10" xfId="0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4" borderId="11" xfId="0" applyNumberFormat="1" applyFill="1" applyBorder="1">
      <alignment vertical="center"/>
    </xf>
    <xf numFmtId="176" fontId="0" fillId="0" borderId="11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9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176" fontId="0" fillId="4" borderId="8" xfId="0" applyNumberFormat="1" applyFill="1" applyBorder="1">
      <alignment vertical="center"/>
    </xf>
    <xf numFmtId="176" fontId="0" fillId="4" borderId="6" xfId="0" applyNumberFormat="1" applyFill="1" applyBorder="1">
      <alignment vertical="center"/>
    </xf>
    <xf numFmtId="0" fontId="0" fillId="5" borderId="14" xfId="0" applyFill="1" applyBorder="1">
      <alignment vertical="center"/>
    </xf>
    <xf numFmtId="0" fontId="9" fillId="5" borderId="1" xfId="0" applyFont="1" applyFill="1" applyBorder="1">
      <alignment vertical="center"/>
    </xf>
    <xf numFmtId="176" fontId="10" fillId="5" borderId="1" xfId="0" applyNumberFormat="1" applyFont="1" applyFill="1" applyBorder="1">
      <alignment vertical="center"/>
    </xf>
    <xf numFmtId="0" fontId="0" fillId="5" borderId="0" xfId="0" applyFill="1">
      <alignment vertical="center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0" fontId="0" fillId="7" borderId="0" xfId="0" applyFill="1">
      <alignment vertical="center"/>
    </xf>
    <xf numFmtId="176" fontId="10" fillId="7" borderId="1" xfId="0" applyNumberFormat="1" applyFont="1" applyFill="1" applyBorder="1">
      <alignment vertical="center"/>
    </xf>
    <xf numFmtId="0" fontId="0" fillId="8" borderId="0" xfId="0" applyFill="1">
      <alignment vertical="center"/>
    </xf>
    <xf numFmtId="176" fontId="10" fillId="8" borderId="1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ill="1" applyBorder="1">
      <alignment vertical="center"/>
    </xf>
    <xf numFmtId="176" fontId="0" fillId="0" borderId="12" xfId="0" applyNumberForma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mruColors>
      <color rgb="FF0000FF"/>
      <color rgb="FFFF66FF"/>
      <color rgb="FF99FFCC"/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col"/>
        <c:grouping val="clustered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'２項分布事例'!$A$2:$A$10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'２項分布事例'!$B$2:$B$10</c:f>
              <c:numCache>
                <c:formatCode>General</c:formatCode>
                <c:ptCount val="9"/>
                <c:pt idx="0">
                  <c:v>4.0000000000000001E-3</c:v>
                </c:pt>
                <c:pt idx="1">
                  <c:v>3.1E-2</c:v>
                </c:pt>
                <c:pt idx="2">
                  <c:v>0.109</c:v>
                </c:pt>
                <c:pt idx="3">
                  <c:v>0.219</c:v>
                </c:pt>
                <c:pt idx="4">
                  <c:v>0.27400000000000002</c:v>
                </c:pt>
                <c:pt idx="5">
                  <c:v>0.219</c:v>
                </c:pt>
                <c:pt idx="6">
                  <c:v>0.109</c:v>
                </c:pt>
                <c:pt idx="7">
                  <c:v>3.1E-2</c:v>
                </c:pt>
                <c:pt idx="8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CE-4A99-BFD2-12A401D10967}"/>
            </c:ext>
          </c:extLst>
        </c:ser>
        <c:dLbls/>
        <c:axId val="136459776"/>
        <c:axId val="136461696"/>
      </c:barChart>
      <c:catAx>
        <c:axId val="136459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表が出る回数ｒ</a:t>
                </a:r>
              </a:p>
            </c:rich>
          </c:tx>
        </c:title>
        <c:numFmt formatCode="General" sourceLinked="1"/>
        <c:tickLblPos val="nextTo"/>
        <c:crossAx val="136461696"/>
        <c:crosses val="autoZero"/>
        <c:auto val="1"/>
        <c:lblAlgn val="ctr"/>
        <c:lblOffset val="100"/>
      </c:catAx>
      <c:valAx>
        <c:axId val="136461696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en-US" altLang="ja-JP" sz="1600"/>
                  <a:t>P(r)</a:t>
                </a:r>
                <a:endParaRPr lang="ja-JP" altLang="en-US" sz="1600"/>
              </a:p>
            </c:rich>
          </c:tx>
        </c:title>
        <c:numFmt formatCode="General" sourceLinked="1"/>
        <c:tickLblPos val="nextTo"/>
        <c:crossAx val="136459776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>
        <c:manualLayout>
          <c:layoutTarget val="inner"/>
          <c:xMode val="edge"/>
          <c:yMode val="edge"/>
          <c:x val="0.14718285214348206"/>
          <c:y val="0.1125116652085156"/>
          <c:w val="0.79763670166229217"/>
          <c:h val="0.66965660542432315"/>
        </c:manualLayout>
      </c:layout>
      <c:scatterChart>
        <c:scatterStyle val="smoothMarker"/>
        <c:ser>
          <c:idx val="0"/>
          <c:order val="0"/>
          <c:spPr>
            <a:ln w="1905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OC曲線!$O$24:$O$37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OC曲線!$P$24:$P$37</c:f>
              <c:numCache>
                <c:formatCode>General</c:formatCode>
                <c:ptCount val="14"/>
                <c:pt idx="0">
                  <c:v>100</c:v>
                </c:pt>
                <c:pt idx="1">
                  <c:v>97.386847593010998</c:v>
                </c:pt>
                <c:pt idx="2">
                  <c:v>91.056468690396926</c:v>
                </c:pt>
                <c:pt idx="3">
                  <c:v>73.577139446172652</c:v>
                </c:pt>
                <c:pt idx="4">
                  <c:v>55.527987330731655</c:v>
                </c:pt>
                <c:pt idx="5">
                  <c:v>40.048119669295211</c:v>
                </c:pt>
                <c:pt idx="6">
                  <c:v>27.943175232069549</c:v>
                </c:pt>
                <c:pt idx="7">
                  <c:v>19.000325813752429</c:v>
                </c:pt>
                <c:pt idx="8">
                  <c:v>12.649349882159298</c:v>
                </c:pt>
                <c:pt idx="9">
                  <c:v>8.2712022926815063</c:v>
                </c:pt>
                <c:pt idx="10">
                  <c:v>5.323846054627877</c:v>
                </c:pt>
                <c:pt idx="11">
                  <c:v>3.3785859692431863</c:v>
                </c:pt>
                <c:pt idx="12">
                  <c:v>2.1164654523499493</c:v>
                </c:pt>
                <c:pt idx="13">
                  <c:v>1.3099037142627616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BD6-4E2A-80BD-139EA800C431}"/>
            </c:ext>
          </c:extLst>
        </c:ser>
        <c:dLbls/>
        <c:axId val="137398144"/>
        <c:axId val="137400320"/>
      </c:scatterChart>
      <c:valAx>
        <c:axId val="137398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不良率ｐ</a:t>
                </a:r>
              </a:p>
            </c:rich>
          </c:tx>
          <c:layout/>
        </c:title>
        <c:numFmt formatCode="0%" sourceLinked="1"/>
        <c:majorTickMark val="none"/>
        <c:tickLblPos val="nextTo"/>
        <c:crossAx val="137400320"/>
        <c:crosses val="autoZero"/>
        <c:crossBetween val="midCat"/>
      </c:valAx>
      <c:valAx>
        <c:axId val="137400320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合格する確率</a:t>
                </a:r>
                <a:r>
                  <a:rPr lang="en-US" altLang="ja-JP" sz="1400"/>
                  <a:t>[</a:t>
                </a:r>
                <a:r>
                  <a:rPr lang="ja-JP" altLang="en-US" sz="1400"/>
                  <a:t>％</a:t>
                </a:r>
                <a:r>
                  <a:rPr lang="en-US" altLang="ja-JP" sz="1400"/>
                  <a:t>]</a:t>
                </a:r>
                <a:endParaRPr lang="ja-JP" altLang="en-US" sz="1400"/>
              </a:p>
            </c:rich>
          </c:tx>
          <c:layout/>
        </c:title>
        <c:numFmt formatCode="General" sourceLinked="1"/>
        <c:majorTickMark val="none"/>
        <c:tickLblPos val="nextTo"/>
        <c:crossAx val="137398144"/>
        <c:crosses val="autoZero"/>
        <c:crossBetween val="midCat"/>
        <c:majorUnit val="50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2218285214348212"/>
          <c:y val="5.1400554097404488E-2"/>
          <c:w val="0.82267125984251965"/>
          <c:h val="0.78008859207785253"/>
        </c:manualLayout>
      </c:layout>
      <c:scatterChart>
        <c:scatterStyle val="lineMarker"/>
        <c:ser>
          <c:idx val="0"/>
          <c:order val="0"/>
          <c:tx>
            <c:strRef>
              <c:f>超幾何分布!$F$2</c:f>
              <c:strCache>
                <c:ptCount val="1"/>
                <c:pt idx="0">
                  <c:v>母数
規定なし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超幾何分布!$E$7:$E$19</c:f>
              <c:numCache>
                <c:formatCode>0.0%</c:formatCode>
                <c:ptCount val="13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0.2</c:v>
                </c:pt>
              </c:numCache>
            </c:numRef>
          </c:xVal>
          <c:yVal>
            <c:numRef>
              <c:f>超幾何分布!$F$7:$F$19</c:f>
              <c:numCache>
                <c:formatCode>0.0_ </c:formatCode>
                <c:ptCount val="13"/>
                <c:pt idx="0" formatCode="General">
                  <c:v>100</c:v>
                </c:pt>
                <c:pt idx="1">
                  <c:v>99.552610643287068</c:v>
                </c:pt>
                <c:pt idx="2">
                  <c:v>98.314066236434812</c:v>
                </c:pt>
                <c:pt idx="3">
                  <c:v>94.010102145105151</c:v>
                </c:pt>
                <c:pt idx="4">
                  <c:v>88.016197772679703</c:v>
                </c:pt>
                <c:pt idx="5">
                  <c:v>81.033779544558072</c:v>
                </c:pt>
                <c:pt idx="6">
                  <c:v>73.583952494384974</c:v>
                </c:pt>
                <c:pt idx="7">
                  <c:v>66.045463406524291</c:v>
                </c:pt>
                <c:pt idx="8">
                  <c:v>58.685653293961124</c:v>
                </c:pt>
                <c:pt idx="9">
                  <c:v>51.685564075026889</c:v>
                </c:pt>
                <c:pt idx="10">
                  <c:v>45.160188391865539</c:v>
                </c:pt>
                <c:pt idx="11">
                  <c:v>39.174699812516764</c:v>
                </c:pt>
                <c:pt idx="12">
                  <c:v>6.9175290276410824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D14-4EC3-A356-45672B05B60A}"/>
            </c:ext>
          </c:extLst>
        </c:ser>
        <c:ser>
          <c:idx val="1"/>
          <c:order val="1"/>
          <c:tx>
            <c:strRef>
              <c:f>超幾何分布!$G$2</c:f>
              <c:strCache>
                <c:ptCount val="1"/>
                <c:pt idx="0">
                  <c:v>40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超幾何分布!$E$7:$E$19</c:f>
              <c:numCache>
                <c:formatCode>0.0%</c:formatCode>
                <c:ptCount val="13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0.2</c:v>
                </c:pt>
              </c:numCache>
            </c:numRef>
          </c:xVal>
          <c:yVal>
            <c:numRef>
              <c:f>超幾何分布!$G$7:$G$19</c:f>
              <c:numCache>
                <c:formatCode>0.0_ </c:formatCode>
                <c:ptCount val="13"/>
                <c:pt idx="4">
                  <c:v>99.999999999999986</c:v>
                </c:pt>
                <c:pt idx="5">
                  <c:v>99.999999999999986</c:v>
                </c:pt>
                <c:pt idx="6">
                  <c:v>75.641025641025664</c:v>
                </c:pt>
                <c:pt idx="7">
                  <c:v>75.641025641025664</c:v>
                </c:pt>
                <c:pt idx="8">
                  <c:v>75.641025641025664</c:v>
                </c:pt>
                <c:pt idx="9">
                  <c:v>49.999999999999993</c:v>
                </c:pt>
                <c:pt idx="10">
                  <c:v>49.999999999999993</c:v>
                </c:pt>
                <c:pt idx="11">
                  <c:v>30.249480249480236</c:v>
                </c:pt>
                <c:pt idx="12">
                  <c:v>2.1798021798021794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D14-4EC3-A356-45672B05B60A}"/>
            </c:ext>
          </c:extLst>
        </c:ser>
        <c:ser>
          <c:idx val="2"/>
          <c:order val="2"/>
          <c:tx>
            <c:strRef>
              <c:f>超幾何分布!$H$2</c:f>
              <c:strCache>
                <c:ptCount val="1"/>
                <c:pt idx="0">
                  <c:v>80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超幾何分布!$E$7:$E$19</c:f>
              <c:numCache>
                <c:formatCode>0.0%</c:formatCode>
                <c:ptCount val="13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0.2</c:v>
                </c:pt>
              </c:numCache>
            </c:numRef>
          </c:xVal>
          <c:yVal>
            <c:numRef>
              <c:f>超幾何分布!$H$7:$H$19</c:f>
              <c:numCache>
                <c:formatCode>0.0_ </c:formatCode>
                <c:ptCount val="13"/>
                <c:pt idx="3">
                  <c:v>100</c:v>
                </c:pt>
                <c:pt idx="4">
                  <c:v>93.987341772151893</c:v>
                </c:pt>
                <c:pt idx="5">
                  <c:v>84.737098344693308</c:v>
                </c:pt>
                <c:pt idx="6">
                  <c:v>74.105325054692145</c:v>
                </c:pt>
                <c:pt idx="7">
                  <c:v>74.105325054692145</c:v>
                </c:pt>
                <c:pt idx="8">
                  <c:v>63.28702942626991</c:v>
                </c:pt>
                <c:pt idx="9">
                  <c:v>53.009648579268841</c:v>
                </c:pt>
                <c:pt idx="10">
                  <c:v>43.676675701992153</c:v>
                </c:pt>
                <c:pt idx="11">
                  <c:v>35.473035159180476</c:v>
                </c:pt>
                <c:pt idx="12">
                  <c:v>4.5013732687859829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1D14-4EC3-A356-45672B05B60A}"/>
            </c:ext>
          </c:extLst>
        </c:ser>
        <c:ser>
          <c:idx val="3"/>
          <c:order val="3"/>
          <c:tx>
            <c:strRef>
              <c:f>超幾何分布!$I$2</c:f>
              <c:strCache>
                <c:ptCount val="1"/>
                <c:pt idx="0">
                  <c:v>200</c:v>
                </c:pt>
              </c:strCache>
            </c:strRef>
          </c:tx>
          <c:spPr>
            <a:ln>
              <a:solidFill>
                <a:srgbClr val="FF66FF"/>
              </a:solidFill>
            </a:ln>
          </c:spPr>
          <c:marker>
            <c:symbol val="none"/>
          </c:marker>
          <c:xVal>
            <c:numRef>
              <c:f>超幾何分布!$E$7:$E$19</c:f>
              <c:numCache>
                <c:formatCode>0.0%</c:formatCode>
                <c:ptCount val="13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0.2</c:v>
                </c:pt>
              </c:numCache>
            </c:numRef>
          </c:xVal>
          <c:yVal>
            <c:numRef>
              <c:f>超幾何分布!$I$7:$I$19</c:f>
              <c:numCache>
                <c:formatCode>0.0_ </c:formatCode>
                <c:ptCount val="13"/>
                <c:pt idx="1">
                  <c:v>100.00000000000003</c:v>
                </c:pt>
                <c:pt idx="2">
                  <c:v>99.04522613065329</c:v>
                </c:pt>
                <c:pt idx="3">
                  <c:v>94.943267328799067</c:v>
                </c:pt>
                <c:pt idx="4">
                  <c:v>88.827679584800961</c:v>
                </c:pt>
                <c:pt idx="5">
                  <c:v>81.545273352769271</c:v>
                </c:pt>
                <c:pt idx="6">
                  <c:v>73.717130750788044</c:v>
                </c:pt>
                <c:pt idx="7">
                  <c:v>65.788115788760024</c:v>
                </c:pt>
                <c:pt idx="8">
                  <c:v>58.066840191513158</c:v>
                </c:pt>
                <c:pt idx="9">
                  <c:v>50.757742223998868</c:v>
                </c:pt>
                <c:pt idx="10">
                  <c:v>43.98667410630123</c:v>
                </c:pt>
                <c:pt idx="11">
                  <c:v>37.821169516491054</c:v>
                </c:pt>
                <c:pt idx="12">
                  <c:v>5.9538727379726319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1D14-4EC3-A356-45672B05B60A}"/>
            </c:ext>
          </c:extLst>
        </c:ser>
        <c:dLbls/>
        <c:axId val="137507968"/>
        <c:axId val="137509888"/>
      </c:scatterChart>
      <c:valAx>
        <c:axId val="137507968"/>
        <c:scaling>
          <c:orientation val="minMax"/>
          <c:max val="0.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不良率ｐ</a:t>
                </a:r>
              </a:p>
            </c:rich>
          </c:tx>
          <c:layout/>
        </c:title>
        <c:numFmt formatCode="0%" sourceLinked="1"/>
        <c:tickLblPos val="nextTo"/>
        <c:crossAx val="137509888"/>
        <c:crosses val="autoZero"/>
        <c:crossBetween val="midCat"/>
      </c:valAx>
      <c:valAx>
        <c:axId val="1375098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合格する確率［</a:t>
                </a:r>
                <a:r>
                  <a:rPr lang="en-US" altLang="ja-JP"/>
                  <a:t>%</a:t>
                </a:r>
                <a:r>
                  <a:rPr lang="ja-JP" altLang="en-US"/>
                  <a:t>］</a:t>
                </a:r>
              </a:p>
            </c:rich>
          </c:tx>
          <c:layout/>
        </c:title>
        <c:numFmt formatCode="General" sourceLinked="1"/>
        <c:tickLblPos val="nextTo"/>
        <c:crossAx val="1375079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163888888889034"/>
          <c:y val="5.9231851032947529E-2"/>
          <c:w val="0.16593256190120695"/>
          <c:h val="0.57132247673586267"/>
        </c:manualLayout>
      </c:layout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2218285214348212"/>
          <c:y val="5.1400554097404488E-2"/>
          <c:w val="0.82267125984251965"/>
          <c:h val="0.78008859207785253"/>
        </c:manualLayout>
      </c:layout>
      <c:scatterChart>
        <c:scatterStyle val="lineMarker"/>
        <c:ser>
          <c:idx val="0"/>
          <c:order val="0"/>
          <c:tx>
            <c:strRef>
              <c:f>超幾何分布!$F$2</c:f>
              <c:strCache>
                <c:ptCount val="1"/>
                <c:pt idx="0">
                  <c:v>母数
規定なし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超幾何分布!$E$32:$E$44</c:f>
              <c:numCache>
                <c:formatCode>0.00%</c:formatCode>
                <c:ptCount val="13"/>
                <c:pt idx="0" formatCode="0%">
                  <c:v>0</c:v>
                </c:pt>
                <c:pt idx="1">
                  <c:v>6.4999999999999997E-3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0.2</c:v>
                </c:pt>
              </c:numCache>
            </c:numRef>
          </c:xVal>
          <c:yVal>
            <c:numRef>
              <c:f>超幾何分布!$F$32:$F$44</c:f>
              <c:numCache>
                <c:formatCode>0.0_ </c:formatCode>
                <c:ptCount val="13"/>
                <c:pt idx="0" formatCode="General">
                  <c:v>100</c:v>
                </c:pt>
                <c:pt idx="1">
                  <c:v>87.772289912198602</c:v>
                </c:pt>
                <c:pt idx="2">
                  <c:v>81.790693759723084</c:v>
                </c:pt>
                <c:pt idx="3">
                  <c:v>66.760797175509452</c:v>
                </c:pt>
                <c:pt idx="4">
                  <c:v>54.379434292674723</c:v>
                </c:pt>
                <c:pt idx="5">
                  <c:v>44.200243387940766</c:v>
                </c:pt>
                <c:pt idx="6">
                  <c:v>35.848592240854224</c:v>
                </c:pt>
                <c:pt idx="7">
                  <c:v>29.010624113146182</c:v>
                </c:pt>
                <c:pt idx="8">
                  <c:v>23.423887366259166</c:v>
                </c:pt>
                <c:pt idx="9">
                  <c:v>18.869332916279653</c:v>
                </c:pt>
                <c:pt idx="10">
                  <c:v>15.164491305017581</c:v>
                </c:pt>
                <c:pt idx="11">
                  <c:v>12.157665459056926</c:v>
                </c:pt>
                <c:pt idx="12">
                  <c:v>1.1529215046068471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8BF-422E-AD30-249317CC17B1}"/>
            </c:ext>
          </c:extLst>
        </c:ser>
        <c:ser>
          <c:idx val="1"/>
          <c:order val="1"/>
          <c:tx>
            <c:strRef>
              <c:f>超幾何分布!$G$27</c:f>
              <c:strCache>
                <c:ptCount val="1"/>
                <c:pt idx="0">
                  <c:v>40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超幾何分布!$E$32:$E$44</c:f>
              <c:numCache>
                <c:formatCode>0.00%</c:formatCode>
                <c:ptCount val="13"/>
                <c:pt idx="0" formatCode="0%">
                  <c:v>0</c:v>
                </c:pt>
                <c:pt idx="1">
                  <c:v>6.4999999999999997E-3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0.2</c:v>
                </c:pt>
              </c:numCache>
            </c:numRef>
          </c:xVal>
          <c:yVal>
            <c:numRef>
              <c:f>超幾何分布!$G$32:$G$44</c:f>
              <c:numCache>
                <c:formatCode>0.0_ 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50</c:v>
                </c:pt>
                <c:pt idx="5">
                  <c:v>50</c:v>
                </c:pt>
                <c:pt idx="6">
                  <c:v>24.358974358974358</c:v>
                </c:pt>
                <c:pt idx="7">
                  <c:v>24.358974358974358</c:v>
                </c:pt>
                <c:pt idx="8">
                  <c:v>24.358974358974358</c:v>
                </c:pt>
                <c:pt idx="9">
                  <c:v>11.538461538461538</c:v>
                </c:pt>
                <c:pt idx="10">
                  <c:v>11.538461538461538</c:v>
                </c:pt>
                <c:pt idx="11">
                  <c:v>5.3014553014553014</c:v>
                </c:pt>
                <c:pt idx="12">
                  <c:v>0.16380016380016379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8BF-422E-AD30-249317CC17B1}"/>
            </c:ext>
          </c:extLst>
        </c:ser>
        <c:ser>
          <c:idx val="2"/>
          <c:order val="2"/>
          <c:tx>
            <c:strRef>
              <c:f>超幾何分布!$H$27</c:f>
              <c:strCache>
                <c:ptCount val="1"/>
                <c:pt idx="0">
                  <c:v>80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超幾何分布!$E$32:$E$44</c:f>
              <c:numCache>
                <c:formatCode>0.00%</c:formatCode>
                <c:ptCount val="13"/>
                <c:pt idx="0" formatCode="0%">
                  <c:v>0</c:v>
                </c:pt>
                <c:pt idx="1">
                  <c:v>6.4999999999999997E-3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0.2</c:v>
                </c:pt>
              </c:numCache>
            </c:numRef>
          </c:xVal>
          <c:yVal>
            <c:numRef>
              <c:f>超幾何分布!$H$32:$H$44</c:f>
              <c:numCache>
                <c:formatCode>0.0_ 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75</c:v>
                </c:pt>
                <c:pt idx="4">
                  <c:v>56.012658227848114</c:v>
                </c:pt>
                <c:pt idx="5">
                  <c:v>41.650438169425527</c:v>
                </c:pt>
                <c:pt idx="6">
                  <c:v>30.832142541003304</c:v>
                </c:pt>
                <c:pt idx="7">
                  <c:v>30.832142541003304</c:v>
                </c:pt>
                <c:pt idx="8">
                  <c:v>22.718420819686646</c:v>
                </c:pt>
                <c:pt idx="9">
                  <c:v>16.66017526777021</c:v>
                </c:pt>
                <c:pt idx="10">
                  <c:v>12.157425195399881</c:v>
                </c:pt>
                <c:pt idx="11">
                  <c:v>8.826623772002657</c:v>
                </c:pt>
                <c:pt idx="12">
                  <c:v>0.55496382765854602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8BF-422E-AD30-249317CC17B1}"/>
            </c:ext>
          </c:extLst>
        </c:ser>
        <c:ser>
          <c:idx val="3"/>
          <c:order val="3"/>
          <c:tx>
            <c:strRef>
              <c:f>超幾何分布!$I$27</c:f>
              <c:strCache>
                <c:ptCount val="1"/>
                <c:pt idx="0">
                  <c:v>150</c:v>
                </c:pt>
              </c:strCache>
            </c:strRef>
          </c:tx>
          <c:spPr>
            <a:ln>
              <a:solidFill>
                <a:srgbClr val="FF66FF"/>
              </a:solidFill>
            </a:ln>
          </c:spPr>
          <c:marker>
            <c:symbol val="none"/>
          </c:marker>
          <c:xVal>
            <c:numRef>
              <c:f>超幾何分布!$E$32:$E$44</c:f>
              <c:numCache>
                <c:formatCode>0.00%</c:formatCode>
                <c:ptCount val="13"/>
                <c:pt idx="0" formatCode="0%">
                  <c:v>0</c:v>
                </c:pt>
                <c:pt idx="1">
                  <c:v>6.4999999999999997E-3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0.2</c:v>
                </c:pt>
              </c:numCache>
            </c:numRef>
          </c:xVal>
          <c:yVal>
            <c:numRef>
              <c:f>超幾何分布!$I$32:$I$44</c:f>
              <c:numCache>
                <c:formatCode>0.0_ 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86.666666666666671</c:v>
                </c:pt>
                <c:pt idx="3">
                  <c:v>64.893887175766352</c:v>
                </c:pt>
                <c:pt idx="4">
                  <c:v>56.064786879743721</c:v>
                </c:pt>
                <c:pt idx="5">
                  <c:v>41.710930248274153</c:v>
                </c:pt>
                <c:pt idx="6">
                  <c:v>35.917745491569406</c:v>
                </c:pt>
                <c:pt idx="7">
                  <c:v>26.542976895818494</c:v>
                </c:pt>
                <c:pt idx="8">
                  <c:v>22.778015634000269</c:v>
                </c:pt>
                <c:pt idx="9">
                  <c:v>16.714802839338326</c:v>
                </c:pt>
                <c:pt idx="10">
                  <c:v>14.292367645231325</c:v>
                </c:pt>
                <c:pt idx="11">
                  <c:v>10.410906702505345</c:v>
                </c:pt>
                <c:pt idx="12">
                  <c:v>0.81131580743808251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8BF-422E-AD30-249317CC17B1}"/>
            </c:ext>
          </c:extLst>
        </c:ser>
        <c:ser>
          <c:idx val="4"/>
          <c:order val="4"/>
          <c:tx>
            <c:strRef>
              <c:f>超幾何分布!$J$27</c:f>
              <c:strCache>
                <c:ptCount val="1"/>
                <c:pt idx="0">
                  <c:v>10000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超幾何分布!$E$32:$E$44</c:f>
              <c:numCache>
                <c:formatCode>0.00%</c:formatCode>
                <c:ptCount val="13"/>
                <c:pt idx="0" formatCode="0%">
                  <c:v>0</c:v>
                </c:pt>
                <c:pt idx="1">
                  <c:v>6.4999999999999997E-3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0.2</c:v>
                </c:pt>
              </c:numCache>
            </c:numRef>
          </c:xVal>
          <c:yVal>
            <c:numRef>
              <c:f>超幾何分布!$J$32:$J$44</c:f>
              <c:numCache>
                <c:formatCode>0.0_ </c:formatCode>
                <c:ptCount val="13"/>
                <c:pt idx="0">
                  <c:v>100</c:v>
                </c:pt>
                <c:pt idx="1">
                  <c:v>87.761365542765517</c:v>
                </c:pt>
                <c:pt idx="2">
                  <c:v>81.774977526413579</c:v>
                </c:pt>
                <c:pt idx="3">
                  <c:v>66.734881320661415</c:v>
                </c:pt>
                <c:pt idx="4">
                  <c:v>54.347446532676088</c:v>
                </c:pt>
                <c:pt idx="5">
                  <c:v>44.165218906192436</c:v>
                </c:pt>
                <c:pt idx="6">
                  <c:v>35.81271371340145</c:v>
                </c:pt>
                <c:pt idx="7">
                  <c:v>28.975415129885778</c:v>
                </c:pt>
                <c:pt idx="8">
                  <c:v>23.390367439422729</c:v>
                </c:pt>
                <c:pt idx="9">
                  <c:v>18.838140951303195</c:v>
                </c:pt>
                <c:pt idx="10">
                  <c:v>15.135983286464361</c:v>
                </c:pt>
                <c:pt idx="11">
                  <c:v>12.131991149707485</c:v>
                </c:pt>
                <c:pt idx="12">
                  <c:v>1.1474501288825407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8BF-422E-AD30-249317CC17B1}"/>
            </c:ext>
          </c:extLst>
        </c:ser>
        <c:dLbls/>
        <c:axId val="137652096"/>
        <c:axId val="137666560"/>
      </c:scatterChart>
      <c:valAx>
        <c:axId val="137652096"/>
        <c:scaling>
          <c:orientation val="minMax"/>
          <c:max val="1.0000000000000005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不良率ｐ</a:t>
                </a:r>
              </a:p>
            </c:rich>
          </c:tx>
          <c:layout/>
        </c:title>
        <c:numFmt formatCode="0.000%" sourceLinked="0"/>
        <c:tickLblPos val="nextTo"/>
        <c:crossAx val="137666560"/>
        <c:crosses val="autoZero"/>
        <c:crossBetween val="midCat"/>
      </c:valAx>
      <c:valAx>
        <c:axId val="1376665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合格する確率［</a:t>
                </a:r>
                <a:r>
                  <a:rPr lang="en-US" altLang="ja-JP"/>
                  <a:t>%</a:t>
                </a:r>
                <a:r>
                  <a:rPr lang="ja-JP" altLang="en-US"/>
                  <a:t>］</a:t>
                </a:r>
              </a:p>
            </c:rich>
          </c:tx>
          <c:layout/>
        </c:title>
        <c:numFmt formatCode="General" sourceLinked="1"/>
        <c:tickLblPos val="nextTo"/>
        <c:crossAx val="137652096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34281764659275482"/>
          <c:y val="0.21146424116053375"/>
          <c:w val="0.16485566106587465"/>
          <c:h val="0.56002656978207632"/>
        </c:manualLayout>
      </c:layout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836495473258436"/>
          <c:y val="3.9475625546806656E-2"/>
          <c:w val="0.78435126991161697"/>
          <c:h val="0.83234071741032423"/>
        </c:manualLayout>
      </c:layout>
      <c:scatterChart>
        <c:scatterStyle val="lineMarker"/>
        <c:ser>
          <c:idx val="0"/>
          <c:order val="0"/>
          <c:tx>
            <c:v>N=10000, n=200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超幾何分布!$E$55:$E$70</c:f>
              <c:numCache>
                <c:formatCode>0.000%</c:formatCode>
                <c:ptCount val="16"/>
                <c:pt idx="0" formatCode="0%">
                  <c:v>0</c:v>
                </c:pt>
                <c:pt idx="1">
                  <c:v>6.4999999999999997E-4</c:v>
                </c:pt>
                <c:pt idx="2" formatCode="0.00%">
                  <c:v>1E-3</c:v>
                </c:pt>
                <c:pt idx="3" formatCode="0.00%">
                  <c:v>6.4999999999999997E-3</c:v>
                </c:pt>
                <c:pt idx="4" formatCode="0%">
                  <c:v>0.01</c:v>
                </c:pt>
                <c:pt idx="5" formatCode="0%">
                  <c:v>0.02</c:v>
                </c:pt>
                <c:pt idx="6" formatCode="0.0%">
                  <c:v>2.5000000000000001E-2</c:v>
                </c:pt>
                <c:pt idx="7" formatCode="0%">
                  <c:v>0.03</c:v>
                </c:pt>
                <c:pt idx="8" formatCode="0%">
                  <c:v>0.04</c:v>
                </c:pt>
                <c:pt idx="9" formatCode="0%">
                  <c:v>0.05</c:v>
                </c:pt>
                <c:pt idx="10" formatCode="0%">
                  <c:v>0.06</c:v>
                </c:pt>
                <c:pt idx="11" formatCode="0%">
                  <c:v>7.0000000000000007E-2</c:v>
                </c:pt>
                <c:pt idx="12" formatCode="0%">
                  <c:v>0.08</c:v>
                </c:pt>
                <c:pt idx="13" formatCode="0%">
                  <c:v>0.09</c:v>
                </c:pt>
                <c:pt idx="14" formatCode="0%">
                  <c:v>0.1</c:v>
                </c:pt>
                <c:pt idx="15" formatCode="0%">
                  <c:v>0.2</c:v>
                </c:pt>
              </c:numCache>
            </c:numRef>
          </c:xVal>
          <c:yVal>
            <c:numRef>
              <c:f>超幾何分布!$F$55:$F$70</c:f>
              <c:numCache>
                <c:formatCode>0.0_ </c:formatCode>
                <c:ptCount val="16"/>
                <c:pt idx="0">
                  <c:v>100</c:v>
                </c:pt>
                <c:pt idx="1">
                  <c:v>88.581525360672259</c:v>
                </c:pt>
                <c:pt idx="2">
                  <c:v>81.699772499580945</c:v>
                </c:pt>
                <c:pt idx="3">
                  <c:v>26.78202041912698</c:v>
                </c:pt>
                <c:pt idx="4">
                  <c:v>13.127761744536176</c:v>
                </c:pt>
                <c:pt idx="5">
                  <c:v>1.6878616634999799</c:v>
                </c:pt>
                <c:pt idx="6">
                  <c:v>0.60042653694669912</c:v>
                </c:pt>
                <c:pt idx="7">
                  <c:v>0.21244720540267203</c:v>
                </c:pt>
                <c:pt idx="8">
                  <c:v>2.6166151425159205E-2</c:v>
                </c:pt>
                <c:pt idx="9">
                  <c:v>3.1521279438926561E-3</c:v>
                </c:pt>
                <c:pt idx="10">
                  <c:v>3.7122488864146604E-4</c:v>
                </c:pt>
                <c:pt idx="11">
                  <c:v>4.2719584538408497E-5</c:v>
                </c:pt>
                <c:pt idx="12">
                  <c:v>4.8012475092618409E-6</c:v>
                </c:pt>
                <c:pt idx="13">
                  <c:v>5.2673415941557036E-7</c:v>
                </c:pt>
                <c:pt idx="14">
                  <c:v>5.6377362943886035E-8</c:v>
                </c:pt>
                <c:pt idx="15">
                  <c:v>2.5040755289879378E-18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FEA-44E1-92A0-A39BEB2BE988}"/>
            </c:ext>
          </c:extLst>
        </c:ser>
        <c:ser>
          <c:idx val="1"/>
          <c:order val="1"/>
          <c:tx>
            <c:v>N=3200, n=125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超幾何分布!$E$55:$E$70</c:f>
              <c:numCache>
                <c:formatCode>0.000%</c:formatCode>
                <c:ptCount val="16"/>
                <c:pt idx="0" formatCode="0%">
                  <c:v>0</c:v>
                </c:pt>
                <c:pt idx="1">
                  <c:v>6.4999999999999997E-4</c:v>
                </c:pt>
                <c:pt idx="2" formatCode="0.00%">
                  <c:v>1E-3</c:v>
                </c:pt>
                <c:pt idx="3" formatCode="0.00%">
                  <c:v>6.4999999999999997E-3</c:v>
                </c:pt>
                <c:pt idx="4" formatCode="0%">
                  <c:v>0.01</c:v>
                </c:pt>
                <c:pt idx="5" formatCode="0%">
                  <c:v>0.02</c:v>
                </c:pt>
                <c:pt idx="6" formatCode="0.0%">
                  <c:v>2.5000000000000001E-2</c:v>
                </c:pt>
                <c:pt idx="7" formatCode="0%">
                  <c:v>0.03</c:v>
                </c:pt>
                <c:pt idx="8" formatCode="0%">
                  <c:v>0.04</c:v>
                </c:pt>
                <c:pt idx="9" formatCode="0%">
                  <c:v>0.05</c:v>
                </c:pt>
                <c:pt idx="10" formatCode="0%">
                  <c:v>0.06</c:v>
                </c:pt>
                <c:pt idx="11" formatCode="0%">
                  <c:v>7.0000000000000007E-2</c:v>
                </c:pt>
                <c:pt idx="12" formatCode="0%">
                  <c:v>0.08</c:v>
                </c:pt>
                <c:pt idx="13" formatCode="0%">
                  <c:v>0.09</c:v>
                </c:pt>
                <c:pt idx="14" formatCode="0%">
                  <c:v>0.1</c:v>
                </c:pt>
                <c:pt idx="15" formatCode="0%">
                  <c:v>0.2</c:v>
                </c:pt>
              </c:numCache>
            </c:numRef>
          </c:xVal>
          <c:yVal>
            <c:numRef>
              <c:f>超幾何分布!$G$55:$G$70</c:f>
              <c:numCache>
                <c:formatCode>0.0_ </c:formatCode>
                <c:ptCount val="16"/>
                <c:pt idx="0">
                  <c:v>100</c:v>
                </c:pt>
                <c:pt idx="1">
                  <c:v>92.338914504532639</c:v>
                </c:pt>
                <c:pt idx="2">
                  <c:v>88.72966987880821</c:v>
                </c:pt>
                <c:pt idx="3">
                  <c:v>44.962479166911834</c:v>
                </c:pt>
                <c:pt idx="4">
                  <c:v>27.764487877002868</c:v>
                </c:pt>
                <c:pt idx="5">
                  <c:v>7.6070181721434924</c:v>
                </c:pt>
                <c:pt idx="6">
                  <c:v>3.9616622238261892</c:v>
                </c:pt>
                <c:pt idx="7">
                  <c:v>2.0561446063906152</c:v>
                </c:pt>
                <c:pt idx="8">
                  <c:v>0.54812894222875763</c:v>
                </c:pt>
                <c:pt idx="9">
                  <c:v>0.14406986855929779</c:v>
                </c:pt>
                <c:pt idx="10">
                  <c:v>3.7324348144566172E-2</c:v>
                </c:pt>
                <c:pt idx="11">
                  <c:v>9.5280252300051389E-3</c:v>
                </c:pt>
                <c:pt idx="12">
                  <c:v>2.3958717485104137E-3</c:v>
                </c:pt>
                <c:pt idx="13">
                  <c:v>5.9323654342503709E-4</c:v>
                </c:pt>
                <c:pt idx="14">
                  <c:v>1.4459210686509232E-4</c:v>
                </c:pt>
                <c:pt idx="15">
                  <c:v>4.1244078639958491E-11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5FEA-44E1-92A0-A39BEB2BE988}"/>
            </c:ext>
          </c:extLst>
        </c:ser>
        <c:ser>
          <c:idx val="2"/>
          <c:order val="2"/>
          <c:tx>
            <c:v>N=150, n=20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超幾何分布!$E$55:$E$70</c:f>
              <c:numCache>
                <c:formatCode>0.000%</c:formatCode>
                <c:ptCount val="16"/>
                <c:pt idx="0" formatCode="0%">
                  <c:v>0</c:v>
                </c:pt>
                <c:pt idx="1">
                  <c:v>6.4999999999999997E-4</c:v>
                </c:pt>
                <c:pt idx="2" formatCode="0.00%">
                  <c:v>1E-3</c:v>
                </c:pt>
                <c:pt idx="3" formatCode="0.00%">
                  <c:v>6.4999999999999997E-3</c:v>
                </c:pt>
                <c:pt idx="4" formatCode="0%">
                  <c:v>0.01</c:v>
                </c:pt>
                <c:pt idx="5" formatCode="0%">
                  <c:v>0.02</c:v>
                </c:pt>
                <c:pt idx="6" formatCode="0.0%">
                  <c:v>2.5000000000000001E-2</c:v>
                </c:pt>
                <c:pt idx="7" formatCode="0%">
                  <c:v>0.03</c:v>
                </c:pt>
                <c:pt idx="8" formatCode="0%">
                  <c:v>0.04</c:v>
                </c:pt>
                <c:pt idx="9" formatCode="0%">
                  <c:v>0.05</c:v>
                </c:pt>
                <c:pt idx="10" formatCode="0%">
                  <c:v>0.06</c:v>
                </c:pt>
                <c:pt idx="11" formatCode="0%">
                  <c:v>7.0000000000000007E-2</c:v>
                </c:pt>
                <c:pt idx="12" formatCode="0%">
                  <c:v>0.08</c:v>
                </c:pt>
                <c:pt idx="13" formatCode="0%">
                  <c:v>0.09</c:v>
                </c:pt>
                <c:pt idx="14" formatCode="0%">
                  <c:v>0.1</c:v>
                </c:pt>
                <c:pt idx="15" formatCode="0%">
                  <c:v>0.2</c:v>
                </c:pt>
              </c:numCache>
            </c:numRef>
          </c:xVal>
          <c:yVal>
            <c:numRef>
              <c:f>超幾何分布!$H$55:$H$70</c:f>
              <c:numCache>
                <c:formatCode>0.0_ 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86.666666666666671</c:v>
                </c:pt>
                <c:pt idx="5">
                  <c:v>64.893887175766352</c:v>
                </c:pt>
                <c:pt idx="6">
                  <c:v>64.893887175766352</c:v>
                </c:pt>
                <c:pt idx="7">
                  <c:v>56.064786879743721</c:v>
                </c:pt>
                <c:pt idx="8">
                  <c:v>41.710930248274153</c:v>
                </c:pt>
                <c:pt idx="9">
                  <c:v>35.917745491569406</c:v>
                </c:pt>
                <c:pt idx="10">
                  <c:v>26.542976895818494</c:v>
                </c:pt>
                <c:pt idx="11">
                  <c:v>22.778015634000269</c:v>
                </c:pt>
                <c:pt idx="12">
                  <c:v>16.714802839338326</c:v>
                </c:pt>
                <c:pt idx="13">
                  <c:v>14.292367645231325</c:v>
                </c:pt>
                <c:pt idx="14">
                  <c:v>10.410906702505345</c:v>
                </c:pt>
                <c:pt idx="15">
                  <c:v>0.81131580743808251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5FEA-44E1-92A0-A39BEB2BE988}"/>
            </c:ext>
          </c:extLst>
        </c:ser>
        <c:ser>
          <c:idx val="3"/>
          <c:order val="3"/>
          <c:tx>
            <c:v>N=90, n=13</c:v>
          </c:tx>
          <c:spPr>
            <a:ln>
              <a:solidFill>
                <a:srgbClr val="FF66FF"/>
              </a:solidFill>
            </a:ln>
          </c:spPr>
          <c:marker>
            <c:symbol val="none"/>
          </c:marker>
          <c:xVal>
            <c:numRef>
              <c:f>超幾何分布!$E$55:$E$70</c:f>
              <c:numCache>
                <c:formatCode>0.000%</c:formatCode>
                <c:ptCount val="16"/>
                <c:pt idx="0" formatCode="0%">
                  <c:v>0</c:v>
                </c:pt>
                <c:pt idx="1">
                  <c:v>6.4999999999999997E-4</c:v>
                </c:pt>
                <c:pt idx="2" formatCode="0.00%">
                  <c:v>1E-3</c:v>
                </c:pt>
                <c:pt idx="3" formatCode="0.00%">
                  <c:v>6.4999999999999997E-3</c:v>
                </c:pt>
                <c:pt idx="4" formatCode="0%">
                  <c:v>0.01</c:v>
                </c:pt>
                <c:pt idx="5" formatCode="0%">
                  <c:v>0.02</c:v>
                </c:pt>
                <c:pt idx="6" formatCode="0.0%">
                  <c:v>2.5000000000000001E-2</c:v>
                </c:pt>
                <c:pt idx="7" formatCode="0%">
                  <c:v>0.03</c:v>
                </c:pt>
                <c:pt idx="8" formatCode="0%">
                  <c:v>0.04</c:v>
                </c:pt>
                <c:pt idx="9" formatCode="0%">
                  <c:v>0.05</c:v>
                </c:pt>
                <c:pt idx="10" formatCode="0%">
                  <c:v>0.06</c:v>
                </c:pt>
                <c:pt idx="11" formatCode="0%">
                  <c:v>7.0000000000000007E-2</c:v>
                </c:pt>
                <c:pt idx="12" formatCode="0%">
                  <c:v>0.08</c:v>
                </c:pt>
                <c:pt idx="13" formatCode="0%">
                  <c:v>0.09</c:v>
                </c:pt>
                <c:pt idx="14" formatCode="0%">
                  <c:v>0.1</c:v>
                </c:pt>
                <c:pt idx="15" formatCode="0%">
                  <c:v>0.2</c:v>
                </c:pt>
              </c:numCache>
            </c:numRef>
          </c:xVal>
          <c:yVal>
            <c:numRef>
              <c:f>超幾何分布!$I$55:$I$70</c:f>
              <c:numCache>
                <c:formatCode>0.0_ </c:formatCode>
                <c:ptCount val="16"/>
                <c:pt idx="0">
                  <c:v>99.999999999999986</c:v>
                </c:pt>
                <c:pt idx="1">
                  <c:v>99.999999999999986</c:v>
                </c:pt>
                <c:pt idx="2">
                  <c:v>99.999999999999986</c:v>
                </c:pt>
                <c:pt idx="3">
                  <c:v>99.999999999999986</c:v>
                </c:pt>
                <c:pt idx="4">
                  <c:v>99.999999999999986</c:v>
                </c:pt>
                <c:pt idx="5">
                  <c:v>85.555555555555557</c:v>
                </c:pt>
                <c:pt idx="6">
                  <c:v>73.058676654182307</c:v>
                </c:pt>
                <c:pt idx="7">
                  <c:v>73.058676654182307</c:v>
                </c:pt>
                <c:pt idx="8">
                  <c:v>62.265917602996232</c:v>
                </c:pt>
                <c:pt idx="9">
                  <c:v>52.96181497266349</c:v>
                </c:pt>
                <c:pt idx="10">
                  <c:v>44.955959220981796</c:v>
                </c:pt>
                <c:pt idx="11">
                  <c:v>38.080341928361058</c:v>
                </c:pt>
                <c:pt idx="12">
                  <c:v>32.18695567754326</c:v>
                </c:pt>
                <c:pt idx="13">
                  <c:v>27.145625270217216</c:v>
                </c:pt>
                <c:pt idx="14">
                  <c:v>22.84205053225595</c:v>
                </c:pt>
                <c:pt idx="15">
                  <c:v>4.314719160854974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5FEA-44E1-92A0-A39BEB2BE988}"/>
            </c:ext>
          </c:extLst>
        </c:ser>
        <c:ser>
          <c:idx val="4"/>
          <c:order val="4"/>
          <c:tx>
            <c:v>N=25, n=5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超幾何分布!$E$55:$E$70</c:f>
              <c:numCache>
                <c:formatCode>0.000%</c:formatCode>
                <c:ptCount val="16"/>
                <c:pt idx="0" formatCode="0%">
                  <c:v>0</c:v>
                </c:pt>
                <c:pt idx="1">
                  <c:v>6.4999999999999997E-4</c:v>
                </c:pt>
                <c:pt idx="2" formatCode="0.00%">
                  <c:v>1E-3</c:v>
                </c:pt>
                <c:pt idx="3" formatCode="0.00%">
                  <c:v>6.4999999999999997E-3</c:v>
                </c:pt>
                <c:pt idx="4" formatCode="0%">
                  <c:v>0.01</c:v>
                </c:pt>
                <c:pt idx="5" formatCode="0%">
                  <c:v>0.02</c:v>
                </c:pt>
                <c:pt idx="6" formatCode="0.0%">
                  <c:v>2.5000000000000001E-2</c:v>
                </c:pt>
                <c:pt idx="7" formatCode="0%">
                  <c:v>0.03</c:v>
                </c:pt>
                <c:pt idx="8" formatCode="0%">
                  <c:v>0.04</c:v>
                </c:pt>
                <c:pt idx="9" formatCode="0%">
                  <c:v>0.05</c:v>
                </c:pt>
                <c:pt idx="10" formatCode="0%">
                  <c:v>0.06</c:v>
                </c:pt>
                <c:pt idx="11" formatCode="0%">
                  <c:v>7.0000000000000007E-2</c:v>
                </c:pt>
                <c:pt idx="12" formatCode="0%">
                  <c:v>0.08</c:v>
                </c:pt>
                <c:pt idx="13" formatCode="0%">
                  <c:v>0.09</c:v>
                </c:pt>
                <c:pt idx="14" formatCode="0%">
                  <c:v>0.1</c:v>
                </c:pt>
                <c:pt idx="15" formatCode="0%">
                  <c:v>0.2</c:v>
                </c:pt>
              </c:numCache>
            </c:numRef>
          </c:xVal>
          <c:yVal>
            <c:numRef>
              <c:f>超幾何分布!$J$55:$J$70</c:f>
              <c:numCache>
                <c:formatCode>0.0_ 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80.000000000000028</c:v>
                </c:pt>
                <c:pt idx="9">
                  <c:v>80.000000000000028</c:v>
                </c:pt>
                <c:pt idx="10">
                  <c:v>80.000000000000028</c:v>
                </c:pt>
                <c:pt idx="11">
                  <c:v>80.000000000000028</c:v>
                </c:pt>
                <c:pt idx="12">
                  <c:v>63.333333333333343</c:v>
                </c:pt>
                <c:pt idx="13">
                  <c:v>63.333333333333343</c:v>
                </c:pt>
                <c:pt idx="14">
                  <c:v>63.333333333333343</c:v>
                </c:pt>
                <c:pt idx="15">
                  <c:v>29.181253529079619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5FEA-44E1-92A0-A39BEB2BE988}"/>
            </c:ext>
          </c:extLst>
        </c:ser>
        <c:dLbls/>
        <c:axId val="137779840"/>
        <c:axId val="137798400"/>
      </c:scatterChart>
      <c:valAx>
        <c:axId val="137779840"/>
        <c:scaling>
          <c:orientation val="minMax"/>
          <c:max val="2.5000000000000012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不良率ｐ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46965371125227018"/>
              <c:y val="0.92533333333333334"/>
            </c:manualLayout>
          </c:layout>
        </c:title>
        <c:numFmt formatCode="0.000%" sourceLinked="0"/>
        <c:tickLblPos val="nextTo"/>
        <c:crossAx val="137798400"/>
        <c:crosses val="autoZero"/>
        <c:crossBetween val="midCat"/>
      </c:valAx>
      <c:valAx>
        <c:axId val="1377984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ja-JP" sz="1400" b="1" i="0" baseline="0"/>
                  <a:t>合格する確率［</a:t>
                </a:r>
                <a:r>
                  <a:rPr lang="en-US" altLang="ja-JP" sz="1400" b="1" i="0" baseline="0"/>
                  <a:t>%</a:t>
                </a:r>
                <a:r>
                  <a:rPr lang="ja-JP" altLang="ja-JP" sz="1800" b="1" i="0" baseline="0"/>
                  <a:t>］</a:t>
                </a:r>
                <a:endParaRPr lang="ja-JP" altLang="ja-JP"/>
              </a:p>
            </c:rich>
          </c:tx>
          <c:layout>
            <c:manualLayout>
              <c:xMode val="edge"/>
              <c:yMode val="edge"/>
              <c:x val="9.9224815892065381E-3"/>
              <c:y val="0.23428591426071738"/>
            </c:manualLayout>
          </c:layout>
        </c:title>
        <c:numFmt formatCode="0.0_ " sourceLinked="1"/>
        <c:tickLblPos val="nextTo"/>
        <c:crossAx val="137779840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63786653363770085"/>
          <c:y val="0.43526299212598457"/>
          <c:w val="0.24058306689451914"/>
          <c:h val="0.32147401574803192"/>
        </c:manualLayout>
      </c:layout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836495473258441"/>
          <c:y val="3.9475625546806656E-2"/>
          <c:w val="0.78435126991161674"/>
          <c:h val="0.83234071741032445"/>
        </c:manualLayout>
      </c:layout>
      <c:scatterChart>
        <c:scatterStyle val="lineMarker"/>
        <c:ser>
          <c:idx val="0"/>
          <c:order val="0"/>
          <c:tx>
            <c:v>N=10000, n=200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超幾何分布!$E$78:$E$93</c:f>
              <c:numCache>
                <c:formatCode>0.000%</c:formatCode>
                <c:ptCount val="16"/>
                <c:pt idx="0" formatCode="0%">
                  <c:v>0</c:v>
                </c:pt>
                <c:pt idx="1">
                  <c:v>6.4999999999999997E-4</c:v>
                </c:pt>
                <c:pt idx="2" formatCode="0.00%">
                  <c:v>1E-3</c:v>
                </c:pt>
                <c:pt idx="3" formatCode="0.00%">
                  <c:v>6.4999999999999997E-3</c:v>
                </c:pt>
                <c:pt idx="4" formatCode="0%">
                  <c:v>0.01</c:v>
                </c:pt>
                <c:pt idx="5" formatCode="0%">
                  <c:v>0.02</c:v>
                </c:pt>
                <c:pt idx="6" formatCode="0.0%">
                  <c:v>2.5000000000000001E-2</c:v>
                </c:pt>
                <c:pt idx="7" formatCode="0%">
                  <c:v>0.03</c:v>
                </c:pt>
                <c:pt idx="8" formatCode="0%">
                  <c:v>0.04</c:v>
                </c:pt>
                <c:pt idx="9" formatCode="0%">
                  <c:v>0.05</c:v>
                </c:pt>
                <c:pt idx="10" formatCode="0%">
                  <c:v>0.06</c:v>
                </c:pt>
                <c:pt idx="11" formatCode="0%">
                  <c:v>7.0000000000000007E-2</c:v>
                </c:pt>
                <c:pt idx="12" formatCode="0%">
                  <c:v>0.08</c:v>
                </c:pt>
                <c:pt idx="13" formatCode="0%">
                  <c:v>0.09</c:v>
                </c:pt>
                <c:pt idx="14" formatCode="0%">
                  <c:v>0.1</c:v>
                </c:pt>
                <c:pt idx="15" formatCode="0%">
                  <c:v>0.2</c:v>
                </c:pt>
              </c:numCache>
            </c:numRef>
          </c:xVal>
          <c:yVal>
            <c:numRef>
              <c:f>超幾何分布!$F$78:$F$93</c:f>
              <c:numCache>
                <c:formatCode>0.0_ </c:formatCode>
                <c:ptCount val="16"/>
                <c:pt idx="0">
                  <c:v>100</c:v>
                </c:pt>
                <c:pt idx="1">
                  <c:v>88.581525360672259</c:v>
                </c:pt>
                <c:pt idx="2">
                  <c:v>81.699772499580945</c:v>
                </c:pt>
                <c:pt idx="3">
                  <c:v>26.78202041912698</c:v>
                </c:pt>
                <c:pt idx="4">
                  <c:v>13.127761744536176</c:v>
                </c:pt>
                <c:pt idx="5">
                  <c:v>1.6878616634999799</c:v>
                </c:pt>
                <c:pt idx="6">
                  <c:v>0.60042653694669912</c:v>
                </c:pt>
                <c:pt idx="7">
                  <c:v>0.21244720540267203</c:v>
                </c:pt>
                <c:pt idx="8">
                  <c:v>2.6166151425159205E-2</c:v>
                </c:pt>
                <c:pt idx="9">
                  <c:v>3.1521279438926561E-3</c:v>
                </c:pt>
                <c:pt idx="10">
                  <c:v>3.7122488864146604E-4</c:v>
                </c:pt>
                <c:pt idx="11">
                  <c:v>4.2719584538408497E-5</c:v>
                </c:pt>
                <c:pt idx="12">
                  <c:v>4.8012475092618409E-6</c:v>
                </c:pt>
                <c:pt idx="13">
                  <c:v>5.2673415941557036E-7</c:v>
                </c:pt>
                <c:pt idx="14">
                  <c:v>5.6377362943886035E-8</c:v>
                </c:pt>
                <c:pt idx="15">
                  <c:v>2.5040755289879378E-18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78B-4C3E-AE9D-94DC30D6E6A2}"/>
            </c:ext>
          </c:extLst>
        </c:ser>
        <c:ser>
          <c:idx val="1"/>
          <c:order val="1"/>
          <c:tx>
            <c:v>N=10000, n=20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超幾何分布!$E$78:$E$93</c:f>
              <c:numCache>
                <c:formatCode>0.000%</c:formatCode>
                <c:ptCount val="16"/>
                <c:pt idx="0" formatCode="0%">
                  <c:v>0</c:v>
                </c:pt>
                <c:pt idx="1">
                  <c:v>6.4999999999999997E-4</c:v>
                </c:pt>
                <c:pt idx="2" formatCode="0.00%">
                  <c:v>1E-3</c:v>
                </c:pt>
                <c:pt idx="3" formatCode="0.00%">
                  <c:v>6.4999999999999997E-3</c:v>
                </c:pt>
                <c:pt idx="4" formatCode="0%">
                  <c:v>0.01</c:v>
                </c:pt>
                <c:pt idx="5" formatCode="0%">
                  <c:v>0.02</c:v>
                </c:pt>
                <c:pt idx="6" formatCode="0.0%">
                  <c:v>2.5000000000000001E-2</c:v>
                </c:pt>
                <c:pt idx="7" formatCode="0%">
                  <c:v>0.03</c:v>
                </c:pt>
                <c:pt idx="8" formatCode="0%">
                  <c:v>0.04</c:v>
                </c:pt>
                <c:pt idx="9" formatCode="0%">
                  <c:v>0.05</c:v>
                </c:pt>
                <c:pt idx="10" formatCode="0%">
                  <c:v>0.06</c:v>
                </c:pt>
                <c:pt idx="11" formatCode="0%">
                  <c:v>7.0000000000000007E-2</c:v>
                </c:pt>
                <c:pt idx="12" formatCode="0%">
                  <c:v>0.08</c:v>
                </c:pt>
                <c:pt idx="13" formatCode="0%">
                  <c:v>0.09</c:v>
                </c:pt>
                <c:pt idx="14" formatCode="0%">
                  <c:v>0.1</c:v>
                </c:pt>
                <c:pt idx="15" formatCode="0%">
                  <c:v>0.2</c:v>
                </c:pt>
              </c:numCache>
            </c:numRef>
          </c:xVal>
          <c:yVal>
            <c:numRef>
              <c:f>超幾何分布!$G$78:$G$93</c:f>
              <c:numCache>
                <c:formatCode>0.0_ </c:formatCode>
                <c:ptCount val="16"/>
                <c:pt idx="0">
                  <c:v>100</c:v>
                </c:pt>
                <c:pt idx="1">
                  <c:v>98.805686903393237</c:v>
                </c:pt>
                <c:pt idx="2">
                  <c:v>98.017019849407177</c:v>
                </c:pt>
                <c:pt idx="3">
                  <c:v>87.761365542765517</c:v>
                </c:pt>
                <c:pt idx="4">
                  <c:v>81.774977526413579</c:v>
                </c:pt>
                <c:pt idx="5">
                  <c:v>66.734881320661415</c:v>
                </c:pt>
                <c:pt idx="6">
                  <c:v>60.239374767429652</c:v>
                </c:pt>
                <c:pt idx="7">
                  <c:v>54.347446532676088</c:v>
                </c:pt>
                <c:pt idx="8">
                  <c:v>44.165218906192436</c:v>
                </c:pt>
                <c:pt idx="9">
                  <c:v>35.81271371340145</c:v>
                </c:pt>
                <c:pt idx="10">
                  <c:v>28.975415129885778</c:v>
                </c:pt>
                <c:pt idx="11">
                  <c:v>23.390367439422729</c:v>
                </c:pt>
                <c:pt idx="12">
                  <c:v>18.838140951303195</c:v>
                </c:pt>
                <c:pt idx="13">
                  <c:v>15.135983286464361</c:v>
                </c:pt>
                <c:pt idx="14">
                  <c:v>12.131991149707485</c:v>
                </c:pt>
                <c:pt idx="15">
                  <c:v>1.1474501288825407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78B-4C3E-AE9D-94DC30D6E6A2}"/>
            </c:ext>
          </c:extLst>
        </c:ser>
        <c:dLbls/>
        <c:axId val="137841280"/>
        <c:axId val="137851648"/>
      </c:scatterChart>
      <c:valAx>
        <c:axId val="137841280"/>
        <c:scaling>
          <c:orientation val="minMax"/>
          <c:max val="2.5000000000000012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不良率ｐ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46965371125227034"/>
              <c:y val="0.92533333333333334"/>
            </c:manualLayout>
          </c:layout>
        </c:title>
        <c:numFmt formatCode="0.000%" sourceLinked="0"/>
        <c:tickLblPos val="nextTo"/>
        <c:crossAx val="137851648"/>
        <c:crosses val="autoZero"/>
        <c:crossBetween val="midCat"/>
      </c:valAx>
      <c:valAx>
        <c:axId val="1378516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ja-JP" sz="1400" b="1" i="0" baseline="0"/>
                  <a:t>合格する確率［</a:t>
                </a:r>
                <a:r>
                  <a:rPr lang="en-US" altLang="ja-JP" sz="1400" b="1" i="0" baseline="0"/>
                  <a:t>%</a:t>
                </a:r>
                <a:r>
                  <a:rPr lang="ja-JP" altLang="ja-JP" sz="1800" b="1" i="0" baseline="0"/>
                  <a:t>］</a:t>
                </a:r>
                <a:endParaRPr lang="ja-JP" altLang="ja-JP"/>
              </a:p>
            </c:rich>
          </c:tx>
          <c:layout>
            <c:manualLayout>
              <c:xMode val="edge"/>
              <c:yMode val="edge"/>
              <c:x val="9.9224815892065485E-3"/>
              <c:y val="0.23428591426071738"/>
            </c:manualLayout>
          </c:layout>
        </c:title>
        <c:numFmt formatCode="0.0_ " sourceLinked="1"/>
        <c:tickLblPos val="nextTo"/>
        <c:crossAx val="137841280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68499832118643189"/>
          <c:y val="4.4151881014873162E-2"/>
          <c:w val="0.24058306689451914"/>
          <c:h val="0.15080734908136512"/>
        </c:manualLayout>
      </c:layout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scatterChart>
        <c:scatterStyle val="lineMarker"/>
        <c:ser>
          <c:idx val="0"/>
          <c:order val="0"/>
          <c:tx>
            <c:strRef>
              <c:f>抜取表!$K$2</c:f>
              <c:strCache>
                <c:ptCount val="1"/>
                <c:pt idx="0">
                  <c:v>91</c:v>
                </c:pt>
              </c:strCache>
            </c:strRef>
          </c:tx>
          <c:marker>
            <c:symbol val="none"/>
          </c:marker>
          <c:xVal>
            <c:numRef>
              <c:f>抜取表!$J$6:$J$19</c:f>
              <c:numCache>
                <c:formatCode>0.00%</c:formatCode>
                <c:ptCount val="14"/>
                <c:pt idx="0" formatCode="0%">
                  <c:v>0</c:v>
                </c:pt>
                <c:pt idx="1">
                  <c:v>6.4999999999999997E-3</c:v>
                </c:pt>
                <c:pt idx="2">
                  <c:v>7.0000000000000001E-3</c:v>
                </c:pt>
                <c:pt idx="3" formatCode="0%">
                  <c:v>0.01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抜取表!$K$6:$K$19</c:f>
              <c:numCache>
                <c:formatCode>0.0_ 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78.021978021978029</c:v>
                </c:pt>
                <c:pt idx="5">
                  <c:v>60.683760683760681</c:v>
                </c:pt>
                <c:pt idx="6">
                  <c:v>47.04696053010661</c:v>
                </c:pt>
                <c:pt idx="7">
                  <c:v>36.354469500536922</c:v>
                </c:pt>
                <c:pt idx="8">
                  <c:v>27.997120190068664</c:v>
                </c:pt>
                <c:pt idx="9">
                  <c:v>21.486162006331774</c:v>
                </c:pt>
                <c:pt idx="10">
                  <c:v>16.430594475430173</c:v>
                </c:pt>
                <c:pt idx="11">
                  <c:v>12.518548171756327</c:v>
                </c:pt>
                <c:pt idx="12">
                  <c:v>9.502030540007814</c:v>
                </c:pt>
                <c:pt idx="13">
                  <c:v>0.65778002532428248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E8B-4C02-946F-113485EE4501}"/>
            </c:ext>
          </c:extLst>
        </c:ser>
        <c:ser>
          <c:idx val="1"/>
          <c:order val="1"/>
          <c:tx>
            <c:strRef>
              <c:f>抜取表!$L$2</c:f>
              <c:strCache>
                <c:ptCount val="1"/>
                <c:pt idx="0">
                  <c:v>150</c:v>
                </c:pt>
              </c:strCache>
            </c:strRef>
          </c:tx>
          <c:marker>
            <c:symbol val="none"/>
          </c:marker>
          <c:xVal>
            <c:numRef>
              <c:f>抜取表!$J$6:$J$19</c:f>
              <c:numCache>
                <c:formatCode>0.00%</c:formatCode>
                <c:ptCount val="14"/>
                <c:pt idx="0" formatCode="0%">
                  <c:v>0</c:v>
                </c:pt>
                <c:pt idx="1">
                  <c:v>6.4999999999999997E-3</c:v>
                </c:pt>
                <c:pt idx="2">
                  <c:v>7.0000000000000001E-3</c:v>
                </c:pt>
                <c:pt idx="3" formatCode="0%">
                  <c:v>0.01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抜取表!$L$6:$L$19</c:f>
              <c:numCache>
                <c:formatCode>0.0_ 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86.666666666666671</c:v>
                </c:pt>
                <c:pt idx="3">
                  <c:v>86.666666666666671</c:v>
                </c:pt>
                <c:pt idx="4">
                  <c:v>64.893887175766352</c:v>
                </c:pt>
                <c:pt idx="5">
                  <c:v>56.064786879743721</c:v>
                </c:pt>
                <c:pt idx="6">
                  <c:v>41.710930248274153</c:v>
                </c:pt>
                <c:pt idx="7">
                  <c:v>35.917745491569406</c:v>
                </c:pt>
                <c:pt idx="8">
                  <c:v>26.542976895818494</c:v>
                </c:pt>
                <c:pt idx="9">
                  <c:v>22.778015634000269</c:v>
                </c:pt>
                <c:pt idx="10">
                  <c:v>16.714802839338326</c:v>
                </c:pt>
                <c:pt idx="11">
                  <c:v>14.292367645231325</c:v>
                </c:pt>
                <c:pt idx="12">
                  <c:v>10.410906702505345</c:v>
                </c:pt>
                <c:pt idx="13">
                  <c:v>0.81131580743808251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E8B-4C02-946F-113485EE4501}"/>
            </c:ext>
          </c:extLst>
        </c:ser>
        <c:dLbls/>
        <c:axId val="137956352"/>
        <c:axId val="137982720"/>
      </c:scatterChart>
      <c:valAx>
        <c:axId val="137956352"/>
        <c:scaling>
          <c:orientation val="minMax"/>
          <c:max val="0.1"/>
        </c:scaling>
        <c:axPos val="b"/>
        <c:numFmt formatCode="0%" sourceLinked="1"/>
        <c:tickLblPos val="nextTo"/>
        <c:crossAx val="137982720"/>
        <c:crosses val="autoZero"/>
        <c:crossBetween val="midCat"/>
      </c:valAx>
      <c:valAx>
        <c:axId val="137982720"/>
        <c:scaling>
          <c:orientation val="minMax"/>
        </c:scaling>
        <c:axPos val="l"/>
        <c:majorGridlines/>
        <c:numFmt formatCode="0.0_ " sourceLinked="1"/>
        <c:tickLblPos val="nextTo"/>
        <c:crossAx val="13795635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scatterChart>
        <c:scatterStyle val="lineMarker"/>
        <c:ser>
          <c:idx val="0"/>
          <c:order val="0"/>
          <c:tx>
            <c:strRef>
              <c:f>抜取表!$K$2</c:f>
              <c:strCache>
                <c:ptCount val="1"/>
                <c:pt idx="0">
                  <c:v>91</c:v>
                </c:pt>
              </c:strCache>
            </c:strRef>
          </c:tx>
          <c:marker>
            <c:symbol val="none"/>
          </c:marker>
          <c:xVal>
            <c:numRef>
              <c:f>抜取表!$J$26:$J$39</c:f>
              <c:numCache>
                <c:formatCode>0.000%</c:formatCode>
                <c:ptCount val="14"/>
                <c:pt idx="0" formatCode="0%">
                  <c:v>0</c:v>
                </c:pt>
                <c:pt idx="1">
                  <c:v>6.4999999999999997E-4</c:v>
                </c:pt>
                <c:pt idx="2" formatCode="0.00%">
                  <c:v>6.9999999999999999E-4</c:v>
                </c:pt>
                <c:pt idx="3" formatCode="0.00%">
                  <c:v>6.4999999999999997E-3</c:v>
                </c:pt>
                <c:pt idx="4" formatCode="0.00%">
                  <c:v>7.0000000000000001E-3</c:v>
                </c:pt>
                <c:pt idx="5" formatCode="0%">
                  <c:v>0.01</c:v>
                </c:pt>
                <c:pt idx="6" formatCode="0%">
                  <c:v>0.02</c:v>
                </c:pt>
                <c:pt idx="7" formatCode="0%">
                  <c:v>0.03</c:v>
                </c:pt>
                <c:pt idx="8" formatCode="0%">
                  <c:v>0.05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抜取表!$K$26:$K$39</c:f>
              <c:numCache>
                <c:formatCode>0.0_ </c:formatCode>
                <c:ptCount val="14"/>
                <c:pt idx="0">
                  <c:v>100</c:v>
                </c:pt>
                <c:pt idx="1">
                  <c:v>87.805831608869596</c:v>
                </c:pt>
                <c:pt idx="2">
                  <c:v>86.931561800012616</c:v>
                </c:pt>
                <c:pt idx="3">
                  <c:v>27.137778234902409</c:v>
                </c:pt>
                <c:pt idx="4">
                  <c:v>24.538595353728969</c:v>
                </c:pt>
                <c:pt idx="5">
                  <c:v>13.397967485796192</c:v>
                </c:pt>
                <c:pt idx="6">
                  <c:v>1.7587946605721567</c:v>
                </c:pt>
                <c:pt idx="7">
                  <c:v>0.22612410099957786</c:v>
                </c:pt>
                <c:pt idx="8">
                  <c:v>3.5052666248828984E-3</c:v>
                </c:pt>
                <c:pt idx="9">
                  <c:v>4.972670819473457E-5</c:v>
                </c:pt>
                <c:pt idx="10">
                  <c:v>5.7222320976915303E-6</c:v>
                </c:pt>
                <c:pt idx="11">
                  <c:v>6.4309993282526304E-7</c:v>
                </c:pt>
                <c:pt idx="12">
                  <c:v>7.0550791086553324E-8</c:v>
                </c:pt>
                <c:pt idx="13">
                  <c:v>4.1495155688809726E-18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6F6-4861-A1B5-F1FB45D4AD12}"/>
            </c:ext>
          </c:extLst>
        </c:ser>
        <c:ser>
          <c:idx val="1"/>
          <c:order val="1"/>
          <c:tx>
            <c:strRef>
              <c:f>抜取表!$L$2</c:f>
              <c:strCache>
                <c:ptCount val="1"/>
                <c:pt idx="0">
                  <c:v>150</c:v>
                </c:pt>
              </c:strCache>
            </c:strRef>
          </c:tx>
          <c:marker>
            <c:symbol val="none"/>
          </c:marker>
          <c:xVal>
            <c:numRef>
              <c:f>抜取表!$J$26:$J$39</c:f>
              <c:numCache>
                <c:formatCode>0.000%</c:formatCode>
                <c:ptCount val="14"/>
                <c:pt idx="0" formatCode="0%">
                  <c:v>0</c:v>
                </c:pt>
                <c:pt idx="1">
                  <c:v>6.4999999999999997E-4</c:v>
                </c:pt>
                <c:pt idx="2" formatCode="0.00%">
                  <c:v>6.9999999999999999E-4</c:v>
                </c:pt>
                <c:pt idx="3" formatCode="0.00%">
                  <c:v>6.4999999999999997E-3</c:v>
                </c:pt>
                <c:pt idx="4" formatCode="0.00%">
                  <c:v>7.0000000000000001E-3</c:v>
                </c:pt>
                <c:pt idx="5" formatCode="0%">
                  <c:v>0.01</c:v>
                </c:pt>
                <c:pt idx="6" formatCode="0%">
                  <c:v>0.02</c:v>
                </c:pt>
                <c:pt idx="7" formatCode="0%">
                  <c:v>0.03</c:v>
                </c:pt>
                <c:pt idx="8" formatCode="0%">
                  <c:v>0.05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抜取表!$L$26:$L$39</c:f>
              <c:numCache>
                <c:formatCode>0.0_ </c:formatCode>
                <c:ptCount val="14"/>
                <c:pt idx="0">
                  <c:v>100</c:v>
                </c:pt>
                <c:pt idx="1">
                  <c:v>87.805831608869596</c:v>
                </c:pt>
                <c:pt idx="2">
                  <c:v>86.931561800012616</c:v>
                </c:pt>
                <c:pt idx="3">
                  <c:v>27.137778234902409</c:v>
                </c:pt>
                <c:pt idx="4">
                  <c:v>24.538595353728969</c:v>
                </c:pt>
                <c:pt idx="5">
                  <c:v>13.397967485796192</c:v>
                </c:pt>
                <c:pt idx="6">
                  <c:v>1.7587946605721567</c:v>
                </c:pt>
                <c:pt idx="7">
                  <c:v>0.22612410099957786</c:v>
                </c:pt>
                <c:pt idx="8">
                  <c:v>3.5052666248828984E-3</c:v>
                </c:pt>
                <c:pt idx="9">
                  <c:v>4.972670819473457E-5</c:v>
                </c:pt>
                <c:pt idx="10">
                  <c:v>5.7222320976915303E-6</c:v>
                </c:pt>
                <c:pt idx="11">
                  <c:v>6.4309993282526304E-7</c:v>
                </c:pt>
                <c:pt idx="12">
                  <c:v>7.0550791086553324E-8</c:v>
                </c:pt>
                <c:pt idx="13">
                  <c:v>4.1495155688809726E-18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6F6-4861-A1B5-F1FB45D4AD12}"/>
            </c:ext>
          </c:extLst>
        </c:ser>
        <c:dLbls/>
        <c:axId val="138012928"/>
        <c:axId val="137699328"/>
      </c:scatterChart>
      <c:valAx>
        <c:axId val="138012928"/>
        <c:scaling>
          <c:orientation val="minMax"/>
          <c:max val="1.0000000000000005E-2"/>
        </c:scaling>
        <c:axPos val="b"/>
        <c:numFmt formatCode="0.000%" sourceLinked="0"/>
        <c:tickLblPos val="nextTo"/>
        <c:crossAx val="137699328"/>
        <c:crosses val="autoZero"/>
        <c:crossBetween val="midCat"/>
        <c:majorUnit val="2.0000000000000026E-3"/>
      </c:valAx>
      <c:valAx>
        <c:axId val="137699328"/>
        <c:scaling>
          <c:orientation val="minMax"/>
        </c:scaling>
        <c:axPos val="l"/>
        <c:majorGridlines/>
        <c:numFmt formatCode="0.0_ " sourceLinked="1"/>
        <c:tickLblPos val="nextTo"/>
        <c:crossAx val="138012928"/>
        <c:crosses val="autoZero"/>
        <c:crossBetween val="midCat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4718285214348206"/>
          <c:y val="5.1400554097404488E-2"/>
          <c:w val="0.8052963692038495"/>
          <c:h val="0.79095290172061761"/>
        </c:manualLayout>
      </c:layout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'AQL,LTPD'!$G$5:$G$16</c:f>
              <c:numCache>
                <c:formatCode>0.0%</c:formatCode>
                <c:ptCount val="12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</c:numCache>
            </c:numRef>
          </c:xVal>
          <c:yVal>
            <c:numRef>
              <c:f>'AQL,LTPD'!$H$5:$H$16</c:f>
              <c:numCache>
                <c:formatCode>0.0_ </c:formatCode>
                <c:ptCount val="12"/>
                <c:pt idx="0" formatCode="General">
                  <c:v>100</c:v>
                </c:pt>
                <c:pt idx="1">
                  <c:v>81.832012102267441</c:v>
                </c:pt>
                <c:pt idx="2">
                  <c:v>66.897175856968047</c:v>
                </c:pt>
                <c:pt idx="3">
                  <c:v>44.570040395095106</c:v>
                </c:pt>
                <c:pt idx="4">
                  <c:v>29.57122873991328</c:v>
                </c:pt>
                <c:pt idx="5">
                  <c:v>19.536615155532015</c:v>
                </c:pt>
                <c:pt idx="6">
                  <c:v>12.851215656510334</c:v>
                </c:pt>
                <c:pt idx="7">
                  <c:v>8.4161631143425861</c:v>
                </c:pt>
                <c:pt idx="8">
                  <c:v>5.4867849934719581</c:v>
                </c:pt>
                <c:pt idx="9">
                  <c:v>3.5605172470539479</c:v>
                </c:pt>
                <c:pt idx="10">
                  <c:v>2.2996179653995377</c:v>
                </c:pt>
                <c:pt idx="11">
                  <c:v>1.4780882941434585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E1-4FF7-8929-DCBDA8124C70}"/>
            </c:ext>
          </c:extLst>
        </c:ser>
        <c:dLbls/>
        <c:axId val="138104832"/>
        <c:axId val="138106752"/>
      </c:scatterChart>
      <c:valAx>
        <c:axId val="138104832"/>
        <c:scaling>
          <c:orientation val="minMax"/>
          <c:max val="8.0000000000000043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不良率ｐ</a:t>
                </a:r>
              </a:p>
            </c:rich>
          </c:tx>
          <c:layout/>
        </c:title>
        <c:numFmt formatCode="0%" sourceLinked="1"/>
        <c:tickLblPos val="nextTo"/>
        <c:crossAx val="138106752"/>
        <c:crosses val="autoZero"/>
        <c:crossBetween val="midCat"/>
      </c:valAx>
      <c:valAx>
        <c:axId val="1381067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合格する確率</a:t>
                </a:r>
              </a:p>
            </c:rich>
          </c:tx>
          <c:layout/>
        </c:title>
        <c:numFmt formatCode="General" sourceLinked="1"/>
        <c:tickLblPos val="nextTo"/>
        <c:crossAx val="138104832"/>
        <c:crosses val="autoZero"/>
        <c:crossBetween val="midCat"/>
        <c:majorUnit val="5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233552055993013"/>
          <c:y val="5.1400554097404488E-2"/>
          <c:w val="0.78731014873140803"/>
          <c:h val="0.77243438320209978"/>
        </c:manualLayout>
      </c:layout>
      <c:scatterChart>
        <c:scatterStyle val="smoothMarker"/>
        <c:ser>
          <c:idx val="0"/>
          <c:order val="0"/>
          <c:tx>
            <c:strRef>
              <c:f>'AQL,LTPD'!$A$2</c:f>
              <c:strCache>
                <c:ptCount val="1"/>
                <c:pt idx="0">
                  <c:v>ｐ0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'AQL,LTPD'!$C$7:$C$26</c:f>
              <c:numCache>
                <c:formatCode>General</c:formatCode>
                <c:ptCount val="2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</c:numCache>
            </c:numRef>
          </c:xVal>
          <c:yVal>
            <c:numRef>
              <c:f>'AQL,LTPD'!$A$7:$A$26</c:f>
              <c:numCache>
                <c:formatCode>0.0_ </c:formatCode>
                <c:ptCount val="20"/>
                <c:pt idx="0">
                  <c:v>99.500999000499903</c:v>
                </c:pt>
                <c:pt idx="1">
                  <c:v>99.004488020974819</c:v>
                </c:pt>
                <c:pt idx="2">
                  <c:v>98.510454636200194</c:v>
                </c:pt>
                <c:pt idx="3">
                  <c:v>98.018886482953477</c:v>
                </c:pt>
                <c:pt idx="4">
                  <c:v>97.529771259704674</c:v>
                </c:pt>
                <c:pt idx="5">
                  <c:v>97.043096726308576</c:v>
                </c:pt>
                <c:pt idx="6">
                  <c:v>96.558850703698454</c:v>
                </c:pt>
                <c:pt idx="7">
                  <c:v>96.077021073581179</c:v>
                </c:pt>
                <c:pt idx="8">
                  <c:v>95.597595778134092</c:v>
                </c:pt>
                <c:pt idx="9">
                  <c:v>95.120562819703139</c:v>
                </c:pt>
                <c:pt idx="10">
                  <c:v>94.645910260502703</c:v>
                </c:pt>
                <c:pt idx="11">
                  <c:v>94.173626222316813</c:v>
                </c:pt>
                <c:pt idx="12">
                  <c:v>93.703698886201963</c:v>
                </c:pt>
                <c:pt idx="13">
                  <c:v>93.236116492191258</c:v>
                </c:pt>
                <c:pt idx="14">
                  <c:v>92.770867339000148</c:v>
                </c:pt>
                <c:pt idx="15">
                  <c:v>92.30793978373363</c:v>
                </c:pt>
                <c:pt idx="16">
                  <c:v>91.847322241594838</c:v>
                </c:pt>
                <c:pt idx="17">
                  <c:v>91.389003185595215</c:v>
                </c:pt>
                <c:pt idx="18">
                  <c:v>90.932971146265913</c:v>
                </c:pt>
                <c:pt idx="19">
                  <c:v>90.479214711370901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878-4A05-80FF-881E6D3037F5}"/>
            </c:ext>
          </c:extLst>
        </c:ser>
        <c:ser>
          <c:idx val="1"/>
          <c:order val="1"/>
          <c:tx>
            <c:strRef>
              <c:f>'AQL,LTPD'!$D$2</c:f>
              <c:strCache>
                <c:ptCount val="1"/>
                <c:pt idx="0">
                  <c:v>ｐ1</c:v>
                </c:pt>
              </c:strCache>
            </c:strRef>
          </c:tx>
          <c:marker>
            <c:symbol val="none"/>
          </c:marker>
          <c:xVal>
            <c:numRef>
              <c:f>'AQL,LTPD'!$C$7:$C$26</c:f>
              <c:numCache>
                <c:formatCode>General</c:formatCode>
                <c:ptCount val="2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</c:numCache>
            </c:numRef>
          </c:xVal>
          <c:yVal>
            <c:numRef>
              <c:f>'AQL,LTPD'!$D$7:$D$26</c:f>
              <c:numCache>
                <c:formatCode>0.0_ </c:formatCode>
                <c:ptCount val="20"/>
                <c:pt idx="0">
                  <c:v>69.568836930000003</c:v>
                </c:pt>
                <c:pt idx="1">
                  <c:v>48.398230717929316</c:v>
                </c:pt>
                <c:pt idx="2">
                  <c:v>33.670086205161418</c:v>
                </c:pt>
                <c:pt idx="3">
                  <c:v>23.423887366259166</c:v>
                </c:pt>
                <c:pt idx="4">
                  <c:v>16.295726004499709</c:v>
                </c:pt>
                <c:pt idx="5">
                  <c:v>11.336747050630008</c:v>
                </c:pt>
                <c:pt idx="6">
                  <c:v>7.886843068819374</c:v>
                </c:pt>
                <c:pt idx="7">
                  <c:v>5.4867849934719581</c:v>
                </c:pt>
                <c:pt idx="8">
                  <c:v>3.8170925048082158</c:v>
                </c:pt>
                <c:pt idx="9">
                  <c:v>2.65550686013728</c:v>
                </c:pt>
                <c:pt idx="10">
                  <c:v>1.8474052371938676</c:v>
                </c:pt>
                <c:pt idx="11">
                  <c:v>1.2852183368996819</c:v>
                </c:pt>
                <c:pt idx="12">
                  <c:v>0.8941114489921973</c:v>
                </c:pt>
                <c:pt idx="13">
                  <c:v>0.6220229359218421</c:v>
                </c:pt>
                <c:pt idx="14">
                  <c:v>0.43273412195866451</c:v>
                </c:pt>
                <c:pt idx="15">
                  <c:v>0.30104809564589075</c:v>
                </c:pt>
                <c:pt idx="16">
                  <c:v>0.20943565874076009</c:v>
                </c:pt>
                <c:pt idx="17">
                  <c:v>0.14570195190263061</c:v>
                </c:pt>
                <c:pt idx="18">
                  <c:v>0.10136315332296816</c:v>
                </c:pt>
                <c:pt idx="19">
                  <c:v>7.0517166842361562E-2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878-4A05-80FF-881E6D3037F5}"/>
            </c:ext>
          </c:extLst>
        </c:ser>
        <c:ser>
          <c:idx val="2"/>
          <c:order val="2"/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'AQL,LTPD'!$G$20:$G$21</c:f>
              <c:numCache>
                <c:formatCode>General</c:formatCode>
                <c:ptCount val="2"/>
                <c:pt idx="0">
                  <c:v>35</c:v>
                </c:pt>
                <c:pt idx="1">
                  <c:v>35</c:v>
                </c:pt>
              </c:numCache>
            </c:numRef>
          </c:xVal>
          <c:yVal>
            <c:numRef>
              <c:f>'AQL,LTPD'!$H$20:$H$21</c:f>
              <c:numCache>
                <c:formatCode>General</c:formatCode>
                <c:ptCount val="2"/>
                <c:pt idx="0">
                  <c:v>0</c:v>
                </c:pt>
                <c:pt idx="1">
                  <c:v>105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878-4A05-80FF-881E6D3037F5}"/>
            </c:ext>
          </c:extLst>
        </c:ser>
        <c:ser>
          <c:idx val="3"/>
          <c:order val="3"/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'AQL,LTPD'!$G$23:$G$24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'AQL,LTPD'!$H$23:$H$24</c:f>
              <c:numCache>
                <c:formatCode>General</c:formatCode>
                <c:ptCount val="2"/>
                <c:pt idx="0">
                  <c:v>0</c:v>
                </c:pt>
                <c:pt idx="1">
                  <c:v>105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F878-4A05-80FF-881E6D3037F5}"/>
            </c:ext>
          </c:extLst>
        </c:ser>
        <c:dLbls/>
        <c:axId val="138182656"/>
        <c:axId val="138184576"/>
      </c:scatterChart>
      <c:valAx>
        <c:axId val="138182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サンプル数</a:t>
                </a:r>
              </a:p>
            </c:rich>
          </c:tx>
          <c:layout/>
        </c:title>
        <c:numFmt formatCode="General" sourceLinked="1"/>
        <c:tickLblPos val="nextTo"/>
        <c:crossAx val="138184576"/>
        <c:crosses val="autoZero"/>
        <c:crossBetween val="midCat"/>
      </c:valAx>
      <c:valAx>
        <c:axId val="138184576"/>
        <c:scaling>
          <c:orientation val="minMax"/>
          <c:max val="10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合格する確率</a:t>
                </a:r>
              </a:p>
            </c:rich>
          </c:tx>
          <c:layout/>
        </c:title>
        <c:numFmt formatCode="0.0_ " sourceLinked="1"/>
        <c:tickLblPos val="nextTo"/>
        <c:crossAx val="138182656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76909711286089333"/>
          <c:y val="0.26813466025080224"/>
          <c:w val="0.15297222222222234"/>
          <c:h val="0.33159380614252731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4718285214348206"/>
          <c:y val="5.1400554097404488E-2"/>
          <c:w val="0.8052963692038495"/>
          <c:h val="0.79095290172061761"/>
        </c:manualLayout>
      </c:layout>
      <c:scatterChart>
        <c:scatterStyle val="smoothMarker"/>
        <c:ser>
          <c:idx val="0"/>
          <c:order val="0"/>
          <c:tx>
            <c:strRef>
              <c:f>AQL!$H$1</c:f>
              <c:strCache>
                <c:ptCount val="1"/>
                <c:pt idx="0">
                  <c:v>0.01</c:v>
                </c:pt>
              </c:strCache>
            </c:strRef>
          </c:tx>
          <c:marker>
            <c:symbol val="none"/>
          </c:marker>
          <c:xVal>
            <c:numRef>
              <c:f>AQL!$F$5:$F$16</c:f>
              <c:numCache>
                <c:formatCode>0.0%</c:formatCode>
                <c:ptCount val="12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</c:numCache>
            </c:numRef>
          </c:xVal>
          <c:yVal>
            <c:numRef>
              <c:f>AQL!$H$5:$H$16</c:f>
              <c:numCache>
                <c:formatCode>General</c:formatCode>
                <c:ptCount val="12"/>
                <c:pt idx="0">
                  <c:v>100</c:v>
                </c:pt>
                <c:pt idx="1">
                  <c:v>0.19004258631398713</c:v>
                </c:pt>
                <c:pt idx="2">
                  <c:v>3.4993972559783752E-4</c:v>
                </c:pt>
                <c:pt idx="3">
                  <c:v>1.0779400686911598E-9</c:v>
                </c:pt>
                <c:pt idx="4">
                  <c:v>2.9151964928112679E-15</c:v>
                </c:pt>
                <c:pt idx="5">
                  <c:v>6.9030544567585962E-21</c:v>
                </c:pt>
                <c:pt idx="6">
                  <c:v>1.427271556680098E-26</c:v>
                </c:pt>
                <c:pt idx="7">
                  <c:v>2.5693129131347279E-32</c:v>
                </c:pt>
                <c:pt idx="8">
                  <c:v>4.0150013202077181E-38</c:v>
                </c:pt>
                <c:pt idx="9">
                  <c:v>5.4298043604421423E-44</c:v>
                </c:pt>
                <c:pt idx="10">
                  <c:v>6.3349093016028562E-50</c:v>
                </c:pt>
                <c:pt idx="11">
                  <c:v>6.3553108734246735E-56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2A-4128-9C9C-20DBC36957A4}"/>
            </c:ext>
          </c:extLst>
        </c:ser>
        <c:ser>
          <c:idx val="1"/>
          <c:order val="1"/>
          <c:tx>
            <c:strRef>
              <c:f>AQL!$I$1</c:f>
              <c:strCache>
                <c:ptCount val="1"/>
                <c:pt idx="0">
                  <c:v>0.1</c:v>
                </c:pt>
              </c:strCache>
            </c:strRef>
          </c:tx>
          <c:marker>
            <c:symbol val="none"/>
          </c:marker>
          <c:xVal>
            <c:numRef>
              <c:f>AQL!$F$5:$F$16</c:f>
              <c:numCache>
                <c:formatCode>0.0%</c:formatCode>
                <c:ptCount val="12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</c:numCache>
            </c:numRef>
          </c:xVal>
          <c:yVal>
            <c:numRef>
              <c:f>AQL!$I$5:$I$16</c:f>
              <c:numCache>
                <c:formatCode>General</c:formatCode>
                <c:ptCount val="12"/>
                <c:pt idx="0">
                  <c:v>100</c:v>
                </c:pt>
                <c:pt idx="1">
                  <c:v>53.442294165205162</c:v>
                </c:pt>
                <c:pt idx="2">
                  <c:v>28.470777327319574</c:v>
                </c:pt>
                <c:pt idx="3">
                  <c:v>8.0031224461424557</c:v>
                </c:pt>
                <c:pt idx="4">
                  <c:v>2.2205818372572552</c:v>
                </c:pt>
                <c:pt idx="5">
                  <c:v>0.6080007709275681</c:v>
                </c:pt>
                <c:pt idx="6">
                  <c:v>0.16422930730837995</c:v>
                </c:pt>
                <c:pt idx="7">
                  <c:v>4.3750366950536961E-2</c:v>
                </c:pt>
                <c:pt idx="8">
                  <c:v>1.1491284294767166E-2</c:v>
                </c:pt>
                <c:pt idx="9">
                  <c:v>2.9749414186357528E-3</c:v>
                </c:pt>
                <c:pt idx="10">
                  <c:v>7.5888163001370753E-4</c:v>
                </c:pt>
                <c:pt idx="11">
                  <c:v>1.9068374811679638E-4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42A-4128-9C9C-20DBC36957A4}"/>
            </c:ext>
          </c:extLst>
        </c:ser>
        <c:ser>
          <c:idx val="2"/>
          <c:order val="2"/>
          <c:tx>
            <c:strRef>
              <c:f>AQL!$J$1</c:f>
              <c:strCache>
                <c:ptCount val="1"/>
                <c:pt idx="0">
                  <c:v>0.25</c:v>
                </c:pt>
              </c:strCache>
            </c:strRef>
          </c:tx>
          <c:marker>
            <c:symbol val="none"/>
          </c:marker>
          <c:xVal>
            <c:numRef>
              <c:f>AQL!$F$5:$F$16</c:f>
              <c:numCache>
                <c:formatCode>0.0%</c:formatCode>
                <c:ptCount val="12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</c:numCache>
            </c:numRef>
          </c:xVal>
          <c:yVal>
            <c:numRef>
              <c:f>AQL!$J$5:$J$16</c:f>
              <c:numCache>
                <c:formatCode>General</c:formatCode>
                <c:ptCount val="12"/>
                <c:pt idx="0">
                  <c:v>100</c:v>
                </c:pt>
                <c:pt idx="1">
                  <c:v>77.831255706864212</c:v>
                </c:pt>
                <c:pt idx="2">
                  <c:v>60.500606713753655</c:v>
                </c:pt>
                <c:pt idx="3">
                  <c:v>36.416968008711706</c:v>
                </c:pt>
                <c:pt idx="4">
                  <c:v>21.806537534740762</c:v>
                </c:pt>
                <c:pt idx="5">
                  <c:v>12.98857935220386</c:v>
                </c:pt>
                <c:pt idx="6">
                  <c:v>7.6944975276713308</c:v>
                </c:pt>
                <c:pt idx="7">
                  <c:v>4.5330726560729184</c:v>
                </c:pt>
                <c:pt idx="8">
                  <c:v>2.65550686013728</c:v>
                </c:pt>
                <c:pt idx="9">
                  <c:v>1.5466475831843465</c:v>
                </c:pt>
                <c:pt idx="10">
                  <c:v>0.8955083012405487</c:v>
                </c:pt>
                <c:pt idx="11">
                  <c:v>0.51537752073201137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42A-4128-9C9C-20DBC36957A4}"/>
            </c:ext>
          </c:extLst>
        </c:ser>
        <c:ser>
          <c:idx val="3"/>
          <c:order val="3"/>
          <c:tx>
            <c:strRef>
              <c:f>AQL!$K$1</c:f>
              <c:strCache>
                <c:ptCount val="1"/>
                <c:pt idx="0">
                  <c:v>0.65</c:v>
                </c:pt>
              </c:strCache>
            </c:strRef>
          </c:tx>
          <c:marker>
            <c:symbol val="none"/>
          </c:marker>
          <c:xVal>
            <c:numRef>
              <c:f>AQL!$F$5:$F$16</c:f>
              <c:numCache>
                <c:formatCode>0.0%</c:formatCode>
                <c:ptCount val="12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</c:numCache>
            </c:numRef>
          </c:xVal>
          <c:yVal>
            <c:numRef>
              <c:f>AQL!$K$5:$K$16</c:f>
              <c:numCache>
                <c:formatCode>General</c:formatCode>
                <c:ptCount val="12"/>
                <c:pt idx="0">
                  <c:v>100</c:v>
                </c:pt>
                <c:pt idx="1">
                  <c:v>90.461048027461771</c:v>
                </c:pt>
                <c:pt idx="2">
                  <c:v>81.790693759723084</c:v>
                </c:pt>
                <c:pt idx="3">
                  <c:v>66.760797175509452</c:v>
                </c:pt>
                <c:pt idx="4">
                  <c:v>54.379434292674723</c:v>
                </c:pt>
                <c:pt idx="5">
                  <c:v>44.200243387940766</c:v>
                </c:pt>
                <c:pt idx="6">
                  <c:v>35.848592240854224</c:v>
                </c:pt>
                <c:pt idx="7">
                  <c:v>29.010624113146182</c:v>
                </c:pt>
                <c:pt idx="8">
                  <c:v>23.423887366259166</c:v>
                </c:pt>
                <c:pt idx="9">
                  <c:v>18.869332916279653</c:v>
                </c:pt>
                <c:pt idx="10">
                  <c:v>15.164491305017581</c:v>
                </c:pt>
                <c:pt idx="11">
                  <c:v>12.157665459056926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F42A-4128-9C9C-20DBC36957A4}"/>
            </c:ext>
          </c:extLst>
        </c:ser>
        <c:ser>
          <c:idx val="4"/>
          <c:order val="4"/>
          <c:tx>
            <c:strRef>
              <c:f>AQL!$L$1</c:f>
              <c:strCache>
                <c:ptCount val="1"/>
                <c:pt idx="0">
                  <c:v>1</c:v>
                </c:pt>
              </c:strCache>
            </c:strRef>
          </c:tx>
          <c:marker>
            <c:symbol val="none"/>
          </c:marker>
          <c:xVal>
            <c:numRef>
              <c:f>AQL!$F$5:$F$16</c:f>
              <c:numCache>
                <c:formatCode>0.0%</c:formatCode>
                <c:ptCount val="12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</c:numCache>
            </c:numRef>
          </c:xVal>
          <c:yVal>
            <c:numRef>
              <c:f>AQL!$L$5:$L$16</c:f>
              <c:numCache>
                <c:formatCode>General</c:formatCode>
                <c:ptCount val="12"/>
                <c:pt idx="0">
                  <c:v>100</c:v>
                </c:pt>
                <c:pt idx="1">
                  <c:v>93.691469287980382</c:v>
                </c:pt>
                <c:pt idx="2">
                  <c:v>87.752102299896791</c:v>
                </c:pt>
                <c:pt idx="3">
                  <c:v>76.902238926010398</c:v>
                </c:pt>
                <c:pt idx="4">
                  <c:v>67.302709016557486</c:v>
                </c:pt>
                <c:pt idx="5">
                  <c:v>58.820136703657667</c:v>
                </c:pt>
                <c:pt idx="6">
                  <c:v>51.334208327950506</c:v>
                </c:pt>
                <c:pt idx="7">
                  <c:v>44.736509592539811</c:v>
                </c:pt>
                <c:pt idx="8">
                  <c:v>38.929455665581472</c:v>
                </c:pt>
                <c:pt idx="9">
                  <c:v>33.825307664249159</c:v>
                </c:pt>
                <c:pt idx="10">
                  <c:v>29.345269354638031</c:v>
                </c:pt>
                <c:pt idx="11">
                  <c:v>25.418658283290004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F42A-4128-9C9C-20DBC36957A4}"/>
            </c:ext>
          </c:extLst>
        </c:ser>
        <c:ser>
          <c:idx val="5"/>
          <c:order val="5"/>
          <c:tx>
            <c:strRef>
              <c:f>AQL!$M$1</c:f>
              <c:strCache>
                <c:ptCount val="1"/>
                <c:pt idx="0">
                  <c:v>1.5</c:v>
                </c:pt>
              </c:strCache>
            </c:strRef>
          </c:tx>
          <c:marker>
            <c:symbol val="none"/>
          </c:marker>
          <c:xVal>
            <c:numRef>
              <c:f>AQL!$F$5:$F$16</c:f>
              <c:numCache>
                <c:formatCode>0.0%</c:formatCode>
                <c:ptCount val="12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</c:numCache>
            </c:numRef>
          </c:xVal>
          <c:yVal>
            <c:numRef>
              <c:f>AQL!$M$5:$M$16</c:f>
              <c:numCache>
                <c:formatCode>General</c:formatCode>
                <c:ptCount val="12"/>
                <c:pt idx="0">
                  <c:v>100</c:v>
                </c:pt>
                <c:pt idx="1">
                  <c:v>96.069304357543686</c:v>
                </c:pt>
                <c:pt idx="2">
                  <c:v>92.274469442792011</c:v>
                </c:pt>
                <c:pt idx="3">
                  <c:v>85.076302258178558</c:v>
                </c:pt>
                <c:pt idx="4">
                  <c:v>78.374335943769609</c:v>
                </c:pt>
                <c:pt idx="5">
                  <c:v>72.138957898383353</c:v>
                </c:pt>
                <c:pt idx="6">
                  <c:v>66.342043128906241</c:v>
                </c:pt>
                <c:pt idx="7">
                  <c:v>60.956893854108159</c:v>
                </c:pt>
                <c:pt idx="8">
                  <c:v>55.958180966504003</c:v>
                </c:pt>
                <c:pt idx="9">
                  <c:v>51.32188731375615</c:v>
                </c:pt>
                <c:pt idx="10">
                  <c:v>47.025252761515205</c:v>
                </c:pt>
                <c:pt idx="11">
                  <c:v>43.046720999999998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F42A-4128-9C9C-20DBC36957A4}"/>
            </c:ext>
          </c:extLst>
        </c:ser>
        <c:dLbls/>
        <c:axId val="138254208"/>
        <c:axId val="138260480"/>
      </c:scatterChart>
      <c:valAx>
        <c:axId val="138254208"/>
        <c:scaling>
          <c:orientation val="minMax"/>
          <c:max val="8.0000000000000043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不良率ｐ</a:t>
                </a:r>
              </a:p>
            </c:rich>
          </c:tx>
          <c:layout/>
        </c:title>
        <c:numFmt formatCode="0%" sourceLinked="1"/>
        <c:tickLblPos val="nextTo"/>
        <c:crossAx val="138260480"/>
        <c:crosses val="autoZero"/>
        <c:crossBetween val="midCat"/>
      </c:valAx>
      <c:valAx>
        <c:axId val="138260480"/>
        <c:scaling>
          <c:orientation val="minMax"/>
          <c:max val="1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合格する確率</a:t>
                </a:r>
              </a:p>
            </c:rich>
          </c:tx>
          <c:layout/>
        </c:title>
        <c:numFmt formatCode="General" sourceLinked="1"/>
        <c:tickLblPos val="nextTo"/>
        <c:crossAx val="138254208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8553927634045746"/>
          <c:y val="1.5234884151230445E-2"/>
          <c:w val="0.1136548556430446"/>
          <c:h val="0.3777109845603504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col"/>
        <c:grouping val="clustered"/>
        <c:ser>
          <c:idx val="1"/>
          <c:order val="0"/>
          <c:cat>
            <c:numRef>
              <c:f>'２項分布事例'!$H$2:$H$12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'２項分布事例'!$I$2:$I$12</c:f>
              <c:numCache>
                <c:formatCode>General</c:formatCode>
                <c:ptCount val="11"/>
                <c:pt idx="0">
                  <c:v>0.107</c:v>
                </c:pt>
                <c:pt idx="1">
                  <c:v>0.26800000000000002</c:v>
                </c:pt>
                <c:pt idx="2">
                  <c:v>0.30199999999999999</c:v>
                </c:pt>
                <c:pt idx="3">
                  <c:v>0.20100000000000001</c:v>
                </c:pt>
                <c:pt idx="4">
                  <c:v>8.7999999999999995E-2</c:v>
                </c:pt>
                <c:pt idx="5">
                  <c:v>2.5999999999999999E-2</c:v>
                </c:pt>
                <c:pt idx="6">
                  <c:v>6.0000000000000001E-3</c:v>
                </c:pt>
                <c:pt idx="7">
                  <c:v>1E-3</c:v>
                </c:pt>
                <c:pt idx="8">
                  <c:v>7.3728000000000077E-5</c:v>
                </c:pt>
                <c:pt idx="9">
                  <c:v>4.0960000000000036E-6</c:v>
                </c:pt>
                <c:pt idx="10">
                  <c:v>1.0240000000000011E-7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90-4005-B2D2-E06053DA71AC}"/>
            </c:ext>
          </c:extLst>
        </c:ser>
        <c:dLbls/>
        <c:axId val="136473984"/>
        <c:axId val="136578560"/>
      </c:barChart>
      <c:catAx>
        <c:axId val="136473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１箱中の不良数ｒ</a:t>
                </a:r>
              </a:p>
            </c:rich>
          </c:tx>
        </c:title>
        <c:numFmt formatCode="General" sourceLinked="1"/>
        <c:tickLblPos val="nextTo"/>
        <c:crossAx val="136578560"/>
        <c:crosses val="autoZero"/>
        <c:auto val="1"/>
        <c:lblAlgn val="ctr"/>
        <c:lblOffset val="100"/>
      </c:catAx>
      <c:valAx>
        <c:axId val="136578560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 sz="1800" b="1" i="0" baseline="0"/>
                  <a:t>P(r)</a:t>
                </a:r>
                <a:endParaRPr lang="ja-JP" altLang="ja-JP" sz="1800" b="1" i="0" baseline="0"/>
              </a:p>
            </c:rich>
          </c:tx>
        </c:title>
        <c:numFmt formatCode="General" sourceLinked="1"/>
        <c:tickLblPos val="nextTo"/>
        <c:crossAx val="136473984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 sz="1600"/>
              <a:t>AQL0.65</a:t>
            </a:r>
            <a:endParaRPr lang="ja-JP" altLang="en-US" sz="160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1344663167104112"/>
          <c:y val="5.1400554097404488E-2"/>
          <c:w val="0.81760192475940541"/>
          <c:h val="0.8326195683872849"/>
        </c:manualLayout>
      </c:layout>
      <c:scatterChart>
        <c:scatterStyle val="lineMarker"/>
        <c:ser>
          <c:idx val="0"/>
          <c:order val="0"/>
          <c:tx>
            <c:v>N=150, n=20, C=0</c:v>
          </c:tx>
          <c:spPr>
            <a:ln>
              <a:solidFill>
                <a:srgbClr val="FF66FF"/>
              </a:solidFill>
            </a:ln>
          </c:spPr>
          <c:marker>
            <c:symbol val="none"/>
          </c:marker>
          <c:xVal>
            <c:numRef>
              <c:f>矢印の向き!$A$5:$A$18</c:f>
              <c:numCache>
                <c:formatCode>0.00%</c:formatCode>
                <c:ptCount val="14"/>
                <c:pt idx="0" formatCode="0%">
                  <c:v>0</c:v>
                </c:pt>
                <c:pt idx="1">
                  <c:v>6.4999999999999997E-3</c:v>
                </c:pt>
                <c:pt idx="2">
                  <c:v>7.0000000000000001E-3</c:v>
                </c:pt>
                <c:pt idx="3" formatCode="0%">
                  <c:v>0.01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矢印の向き!$B$5:$B$18</c:f>
              <c:numCache>
                <c:formatCode>0.0_ 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86.666666666666671</c:v>
                </c:pt>
                <c:pt idx="3">
                  <c:v>86.666666666666671</c:v>
                </c:pt>
                <c:pt idx="4">
                  <c:v>64.893887175766352</c:v>
                </c:pt>
                <c:pt idx="5">
                  <c:v>56.064786879743721</c:v>
                </c:pt>
                <c:pt idx="6">
                  <c:v>41.710930248274153</c:v>
                </c:pt>
                <c:pt idx="7">
                  <c:v>35.917745491569406</c:v>
                </c:pt>
                <c:pt idx="8">
                  <c:v>26.542976895818494</c:v>
                </c:pt>
                <c:pt idx="9">
                  <c:v>22.778015634000269</c:v>
                </c:pt>
                <c:pt idx="10">
                  <c:v>16.714802839338326</c:v>
                </c:pt>
                <c:pt idx="11">
                  <c:v>14.292367645231325</c:v>
                </c:pt>
                <c:pt idx="12">
                  <c:v>10.410906702505345</c:v>
                </c:pt>
                <c:pt idx="13">
                  <c:v>0.81131580743808251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C0C-4862-9E75-A17DEC2F21BA}"/>
            </c:ext>
          </c:extLst>
        </c:ser>
        <c:ser>
          <c:idx val="1"/>
          <c:order val="1"/>
          <c:tx>
            <c:v>N=1200, N=80, C=1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矢印の向き!$A$5:$A$18</c:f>
              <c:numCache>
                <c:formatCode>0.00%</c:formatCode>
                <c:ptCount val="14"/>
                <c:pt idx="0" formatCode="0%">
                  <c:v>0</c:v>
                </c:pt>
                <c:pt idx="1">
                  <c:v>6.4999999999999997E-3</c:v>
                </c:pt>
                <c:pt idx="2">
                  <c:v>7.0000000000000001E-3</c:v>
                </c:pt>
                <c:pt idx="3" formatCode="0%">
                  <c:v>0.01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矢印の向き!$G$5:$G$18</c:f>
              <c:numCache>
                <c:formatCode>0.0_ </c:formatCode>
                <c:ptCount val="14"/>
                <c:pt idx="1">
                  <c:v>92.593988579099729</c:v>
                </c:pt>
                <c:pt idx="2">
                  <c:v>90.54281689223896</c:v>
                </c:pt>
                <c:pt idx="3">
                  <c:v>81.199383659059563</c:v>
                </c:pt>
                <c:pt idx="4">
                  <c:v>51.643838680220455</c:v>
                </c:pt>
                <c:pt idx="5">
                  <c:v>29.34342892173057</c:v>
                </c:pt>
                <c:pt idx="6">
                  <c:v>15.578664573977649</c:v>
                </c:pt>
                <c:pt idx="7">
                  <c:v>7.8900081800042878</c:v>
                </c:pt>
                <c:pt idx="8">
                  <c:v>3.8550513621729072</c:v>
                </c:pt>
                <c:pt idx="9">
                  <c:v>1.829405573368452</c:v>
                </c:pt>
                <c:pt idx="10">
                  <c:v>0.84681591253394273</c:v>
                </c:pt>
                <c:pt idx="11">
                  <c:v>0.38346384677954337</c:v>
                </c:pt>
                <c:pt idx="12">
                  <c:v>0.17021136551989394</c:v>
                </c:pt>
                <c:pt idx="13">
                  <c:v>2.0139244886914327E-5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2C0C-4862-9E75-A17DEC2F21BA}"/>
            </c:ext>
          </c:extLst>
        </c:ser>
        <c:dLbls/>
        <c:axId val="138053888"/>
        <c:axId val="138420224"/>
      </c:scatterChart>
      <c:valAx>
        <c:axId val="138053888"/>
        <c:scaling>
          <c:orientation val="minMax"/>
        </c:scaling>
        <c:axPos val="b"/>
        <c:numFmt formatCode="0%" sourceLinked="1"/>
        <c:tickLblPos val="nextTo"/>
        <c:crossAx val="138420224"/>
        <c:crosses val="autoZero"/>
        <c:crossBetween val="midCat"/>
      </c:valAx>
      <c:valAx>
        <c:axId val="138420224"/>
        <c:scaling>
          <c:orientation val="minMax"/>
        </c:scaling>
        <c:axPos val="l"/>
        <c:majorGridlines/>
        <c:numFmt formatCode="0.0_ " sourceLinked="1"/>
        <c:tickLblPos val="nextTo"/>
        <c:crossAx val="138053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2449999999999997"/>
          <c:y val="0.15702354913969091"/>
          <c:w val="0.30050000000000021"/>
          <c:h val="0.16743438320209991"/>
        </c:manualLayout>
      </c:layout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/>
              <a:t>AQL0.65</a:t>
            </a:r>
            <a:endParaRPr lang="ja-JP" altLang="en-US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1344663167104112"/>
          <c:y val="5.1400554097404488E-2"/>
          <c:w val="0.80446303587051582"/>
          <c:h val="0.8326195683872849"/>
        </c:manualLayout>
      </c:layout>
      <c:scatterChart>
        <c:scatterStyle val="lineMarker"/>
        <c:ser>
          <c:idx val="0"/>
          <c:order val="0"/>
          <c:tx>
            <c:v>N=280, n=20, C=0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矢印の向き!$A$5:$A$18</c:f>
              <c:numCache>
                <c:formatCode>0.00%</c:formatCode>
                <c:ptCount val="14"/>
                <c:pt idx="0" formatCode="0%">
                  <c:v>0</c:v>
                </c:pt>
                <c:pt idx="1">
                  <c:v>6.4999999999999997E-3</c:v>
                </c:pt>
                <c:pt idx="2">
                  <c:v>7.0000000000000001E-3</c:v>
                </c:pt>
                <c:pt idx="3" formatCode="0%">
                  <c:v>0.01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矢印の向き!$C$5:$C$18</c:f>
              <c:numCache>
                <c:formatCode>0.0_ </c:formatCode>
                <c:ptCount val="14"/>
                <c:pt idx="0">
                  <c:v>100</c:v>
                </c:pt>
                <c:pt idx="1">
                  <c:v>92.857142857142875</c:v>
                </c:pt>
                <c:pt idx="2">
                  <c:v>92.857142857142875</c:v>
                </c:pt>
                <c:pt idx="3">
                  <c:v>86.200716845878162</c:v>
                </c:pt>
                <c:pt idx="4">
                  <c:v>68.844622834904072</c:v>
                </c:pt>
                <c:pt idx="5">
                  <c:v>54.842663609734998</c:v>
                </c:pt>
                <c:pt idx="6">
                  <c:v>43.574343373446396</c:v>
                </c:pt>
                <c:pt idx="7">
                  <c:v>34.528721438299208</c:v>
                </c:pt>
                <c:pt idx="8">
                  <c:v>29.522571160253825</c:v>
                </c:pt>
                <c:pt idx="9">
                  <c:v>23.286524615141737</c:v>
                </c:pt>
                <c:pt idx="10">
                  <c:v>18.315435225703808</c:v>
                </c:pt>
                <c:pt idx="11">
                  <c:v>14.363548811834971</c:v>
                </c:pt>
                <c:pt idx="12">
                  <c:v>11.230703898741348</c:v>
                </c:pt>
                <c:pt idx="13">
                  <c:v>0.96390522624516684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047-428C-8274-994276F928FF}"/>
            </c:ext>
          </c:extLst>
        </c:ser>
        <c:ser>
          <c:idx val="1"/>
          <c:order val="1"/>
          <c:tx>
            <c:v>N=280, n=80, C=1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矢印の向き!$A$5:$A$18</c:f>
              <c:numCache>
                <c:formatCode>0.00%</c:formatCode>
                <c:ptCount val="14"/>
                <c:pt idx="0" formatCode="0%">
                  <c:v>0</c:v>
                </c:pt>
                <c:pt idx="1">
                  <c:v>6.4999999999999997E-3</c:v>
                </c:pt>
                <c:pt idx="2">
                  <c:v>7.0000000000000001E-3</c:v>
                </c:pt>
                <c:pt idx="3" formatCode="0%">
                  <c:v>0.01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矢印の向き!$D$5:$D$18</c:f>
              <c:numCache>
                <c:formatCode>0.0_ </c:formatCode>
                <c:ptCount val="14"/>
                <c:pt idx="1">
                  <c:v>100</c:v>
                </c:pt>
                <c:pt idx="2">
                  <c:v>100</c:v>
                </c:pt>
                <c:pt idx="3">
                  <c:v>91.909882232462863</c:v>
                </c:pt>
                <c:pt idx="4">
                  <c:v>55.726897685934851</c:v>
                </c:pt>
                <c:pt idx="5">
                  <c:v>28.074376328318895</c:v>
                </c:pt>
                <c:pt idx="6">
                  <c:v>12.824452678253007</c:v>
                </c:pt>
                <c:pt idx="7">
                  <c:v>5.4942139626060431</c:v>
                </c:pt>
                <c:pt idx="8">
                  <c:v>3.0387477168986097</c:v>
                </c:pt>
                <c:pt idx="9">
                  <c:v>1.2089163495385213</c:v>
                </c:pt>
                <c:pt idx="10">
                  <c:v>0.46464723056772134</c:v>
                </c:pt>
                <c:pt idx="11">
                  <c:v>0.17324389526343215</c:v>
                </c:pt>
                <c:pt idx="12">
                  <c:v>6.2829256058283531E-2</c:v>
                </c:pt>
                <c:pt idx="13">
                  <c:v>1.5124883014233472E-6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047-428C-8274-994276F928FF}"/>
            </c:ext>
          </c:extLst>
        </c:ser>
        <c:dLbls/>
        <c:axId val="138434432"/>
        <c:axId val="138435968"/>
      </c:scatterChart>
      <c:valAx>
        <c:axId val="138434432"/>
        <c:scaling>
          <c:orientation val="minMax"/>
        </c:scaling>
        <c:axPos val="b"/>
        <c:numFmt formatCode="0%" sourceLinked="1"/>
        <c:tickLblPos val="nextTo"/>
        <c:crossAx val="138435968"/>
        <c:crosses val="autoZero"/>
        <c:crossBetween val="midCat"/>
      </c:valAx>
      <c:valAx>
        <c:axId val="138435968"/>
        <c:scaling>
          <c:orientation val="minMax"/>
        </c:scaling>
        <c:axPos val="l"/>
        <c:majorGridlines/>
        <c:numFmt formatCode="0.0_ " sourceLinked="1"/>
        <c:tickLblPos val="nextTo"/>
        <c:crossAx val="1384344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5536111111111108"/>
          <c:y val="0.11072725284339457"/>
          <c:w val="0.28308333333333335"/>
          <c:h val="0.16743438320209991"/>
        </c:manualLayout>
      </c:layout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/>
              <a:t>AQL0.65</a:t>
            </a:r>
            <a:endParaRPr lang="ja-JP" altLang="en-US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1344663167104112"/>
          <c:y val="5.1400554097404488E-2"/>
          <c:w val="0.82112970253718354"/>
          <c:h val="0.8326195683872849"/>
        </c:manualLayout>
      </c:layout>
      <c:scatterChart>
        <c:scatterStyle val="lineMarker"/>
        <c:ser>
          <c:idx val="0"/>
          <c:order val="0"/>
          <c:tx>
            <c:v>N=500, n=20, C=0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矢印の向き!$A$5:$A$18</c:f>
              <c:numCache>
                <c:formatCode>0.00%</c:formatCode>
                <c:ptCount val="14"/>
                <c:pt idx="0" formatCode="0%">
                  <c:v>0</c:v>
                </c:pt>
                <c:pt idx="1">
                  <c:v>6.4999999999999997E-3</c:v>
                </c:pt>
                <c:pt idx="2">
                  <c:v>7.0000000000000001E-3</c:v>
                </c:pt>
                <c:pt idx="3" formatCode="0%">
                  <c:v>0.01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矢印の向き!$E$5:$E$18</c:f>
              <c:numCache>
                <c:formatCode>0.0_ </c:formatCode>
                <c:ptCount val="14"/>
                <c:pt idx="0">
                  <c:v>100</c:v>
                </c:pt>
                <c:pt idx="1">
                  <c:v>88.451408841779937</c:v>
                </c:pt>
                <c:pt idx="2">
                  <c:v>88.451408841779937</c:v>
                </c:pt>
                <c:pt idx="3">
                  <c:v>81.468931655837522</c:v>
                </c:pt>
                <c:pt idx="4">
                  <c:v>66.231159308864648</c:v>
                </c:pt>
                <c:pt idx="5">
                  <c:v>53.726891773719977</c:v>
                </c:pt>
                <c:pt idx="6">
                  <c:v>43.487074873220585</c:v>
                </c:pt>
                <c:pt idx="7">
                  <c:v>35.119413534864506</c:v>
                </c:pt>
                <c:pt idx="8">
                  <c:v>28.296432530799091</c:v>
                </c:pt>
                <c:pt idx="9">
                  <c:v>22.745295582098514</c:v>
                </c:pt>
                <c:pt idx="10">
                  <c:v>18.239138690274384</c:v>
                </c:pt>
                <c:pt idx="11">
                  <c:v>14.589705355163252</c:v>
                </c:pt>
                <c:pt idx="12">
                  <c:v>11.641099272641814</c:v>
                </c:pt>
                <c:pt idx="13">
                  <c:v>1.0454268665231681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445-4A83-9A75-584C09117D97}"/>
            </c:ext>
          </c:extLst>
        </c:ser>
        <c:ser>
          <c:idx val="1"/>
          <c:order val="1"/>
          <c:tx>
            <c:v>N=500, n=50, C=1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矢印の向き!$A$5:$A$18</c:f>
              <c:numCache>
                <c:formatCode>0.00%</c:formatCode>
                <c:ptCount val="14"/>
                <c:pt idx="0" formatCode="0%">
                  <c:v>0</c:v>
                </c:pt>
                <c:pt idx="1">
                  <c:v>6.4999999999999997E-3</c:v>
                </c:pt>
                <c:pt idx="2">
                  <c:v>7.0000000000000001E-3</c:v>
                </c:pt>
                <c:pt idx="3" formatCode="0%">
                  <c:v>0.01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0.2</c:v>
                </c:pt>
              </c:numCache>
            </c:numRef>
          </c:xVal>
          <c:yVal>
            <c:numRef>
              <c:f>矢印の向き!$F$5:$F$18</c:f>
              <c:numCache>
                <c:formatCode>0.0_ </c:formatCode>
                <c:ptCount val="14"/>
                <c:pt idx="1">
                  <c:v>97.243402467585781</c:v>
                </c:pt>
                <c:pt idx="2">
                  <c:v>97.243402467585781</c:v>
                </c:pt>
                <c:pt idx="3">
                  <c:v>91.942365596955938</c:v>
                </c:pt>
                <c:pt idx="4">
                  <c:v>73.650250913848524</c:v>
                </c:pt>
                <c:pt idx="5">
                  <c:v>54.687823373010744</c:v>
                </c:pt>
                <c:pt idx="6">
                  <c:v>38.650610346056688</c:v>
                </c:pt>
                <c:pt idx="7">
                  <c:v>26.359393884714265</c:v>
                </c:pt>
                <c:pt idx="8">
                  <c:v>17.486785248682896</c:v>
                </c:pt>
                <c:pt idx="9">
                  <c:v>11.341734039717162</c:v>
                </c:pt>
                <c:pt idx="10">
                  <c:v>7.216264245192165</c:v>
                </c:pt>
                <c:pt idx="11">
                  <c:v>4.5147094826355287</c:v>
                </c:pt>
                <c:pt idx="12">
                  <c:v>2.7820348122635132</c:v>
                </c:pt>
                <c:pt idx="13">
                  <c:v>1.1221482054345332E-2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445-4A83-9A75-584C09117D97}"/>
            </c:ext>
          </c:extLst>
        </c:ser>
        <c:dLbls/>
        <c:axId val="138556928"/>
        <c:axId val="138558464"/>
      </c:scatterChart>
      <c:valAx>
        <c:axId val="138556928"/>
        <c:scaling>
          <c:orientation val="minMax"/>
        </c:scaling>
        <c:axPos val="b"/>
        <c:numFmt formatCode="0%" sourceLinked="1"/>
        <c:tickLblPos val="nextTo"/>
        <c:crossAx val="138558464"/>
        <c:crosses val="autoZero"/>
        <c:crossBetween val="midCat"/>
      </c:valAx>
      <c:valAx>
        <c:axId val="138558464"/>
        <c:scaling>
          <c:orientation val="minMax"/>
        </c:scaling>
        <c:axPos val="l"/>
        <c:majorGridlines/>
        <c:numFmt formatCode="0.0_ " sourceLinked="1"/>
        <c:tickLblPos val="nextTo"/>
        <c:crossAx val="138556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7525000000000004"/>
          <c:y val="0.11998651210265383"/>
          <c:w val="0.28308333333333335"/>
          <c:h val="0.16743438320209991"/>
        </c:manualLayout>
      </c:layout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サンプル数</a:t>
            </a:r>
          </a:p>
        </c:rich>
      </c:tx>
    </c:title>
    <c:plotArea>
      <c:layout>
        <c:manualLayout>
          <c:layoutTarget val="inner"/>
          <c:xMode val="edge"/>
          <c:yMode val="edge"/>
          <c:x val="0.14718285214348206"/>
          <c:y val="0.1125116652085156"/>
          <c:w val="0.79763670166229217"/>
          <c:h val="0.66965660542432348"/>
        </c:manualLayout>
      </c:layout>
      <c:scatterChart>
        <c:scatterStyle val="smoothMarker"/>
        <c:ser>
          <c:idx val="0"/>
          <c:order val="0"/>
          <c:tx>
            <c:strRef>
              <c:f>N数!$B$2</c:f>
              <c:strCache>
                <c:ptCount val="1"/>
                <c:pt idx="0">
                  <c:v>500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N数!$A$5:$A$18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N数!$B$5:$B$18</c:f>
              <c:numCache>
                <c:formatCode>0.0_ </c:formatCode>
                <c:ptCount val="14"/>
                <c:pt idx="0" formatCode="General">
                  <c:v>100</c:v>
                </c:pt>
                <c:pt idx="1">
                  <c:v>8.1571861440278486</c:v>
                </c:pt>
                <c:pt idx="2">
                  <c:v>0.65704830424146288</c:v>
                </c:pt>
                <c:pt idx="3">
                  <c:v>4.1023985145472609E-3</c:v>
                </c:pt>
                <c:pt idx="4">
                  <c:v>2.4314600209791856E-5</c:v>
                </c:pt>
                <c:pt idx="5">
                  <c:v>1.3665216597881607E-7</c:v>
                </c:pt>
                <c:pt idx="6">
                  <c:v>7.2744915614392044E-10</c:v>
                </c:pt>
                <c:pt idx="7">
                  <c:v>3.663758169548538E-12</c:v>
                </c:pt>
                <c:pt idx="8">
                  <c:v>1.7437100753817644E-14</c:v>
                </c:pt>
                <c:pt idx="9">
                  <c:v>7.8327393140788209E-17</c:v>
                </c:pt>
                <c:pt idx="10">
                  <c:v>3.316623400209357E-19</c:v>
                </c:pt>
                <c:pt idx="11">
                  <c:v>1.3220708194807996E-21</c:v>
                </c:pt>
                <c:pt idx="12">
                  <c:v>4.9545398113144209E-24</c:v>
                </c:pt>
                <c:pt idx="13">
                  <c:v>1.7431552774573355E-26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826-4F60-8853-1886C64E3C01}"/>
            </c:ext>
          </c:extLst>
        </c:ser>
        <c:ser>
          <c:idx val="1"/>
          <c:order val="1"/>
          <c:tx>
            <c:strRef>
              <c:f>N数!$C$2</c:f>
              <c:strCache>
                <c:ptCount val="1"/>
                <c:pt idx="0">
                  <c:v>100</c:v>
                </c:pt>
              </c:strCache>
            </c:strRef>
          </c:tx>
          <c:marker>
            <c:symbol val="none"/>
          </c:marker>
          <c:xVal>
            <c:numRef>
              <c:f>N数!$A$5:$A$18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N数!$C$5:$C$18</c:f>
              <c:numCache>
                <c:formatCode>0.0_ </c:formatCode>
                <c:ptCount val="14"/>
                <c:pt idx="0" formatCode="General">
                  <c:v>100</c:v>
                </c:pt>
                <c:pt idx="1">
                  <c:v>60.577043649072827</c:v>
                </c:pt>
                <c:pt idx="2">
                  <c:v>36.603234127322949</c:v>
                </c:pt>
                <c:pt idx="3">
                  <c:v>13.261955589475319</c:v>
                </c:pt>
                <c:pt idx="4">
                  <c:v>4.7552507925405774</c:v>
                </c:pt>
                <c:pt idx="5">
                  <c:v>1.6870319358849646</c:v>
                </c:pt>
                <c:pt idx="6">
                  <c:v>0.59205292203340232</c:v>
                </c:pt>
                <c:pt idx="7">
                  <c:v>0.20548747705235981</c:v>
                </c:pt>
                <c:pt idx="8">
                  <c:v>7.0517166842361562E-2</c:v>
                </c:pt>
                <c:pt idx="9">
                  <c:v>2.3921187465699795E-2</c:v>
                </c:pt>
                <c:pt idx="10">
                  <c:v>8.0193511759073313E-3</c:v>
                </c:pt>
                <c:pt idx="11">
                  <c:v>2.6561398887587477E-3</c:v>
                </c:pt>
                <c:pt idx="12">
                  <c:v>8.68961758838235E-4</c:v>
                </c:pt>
                <c:pt idx="13">
                  <c:v>2.8071603112136945E-4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826-4F60-8853-1886C64E3C01}"/>
            </c:ext>
          </c:extLst>
        </c:ser>
        <c:ser>
          <c:idx val="2"/>
          <c:order val="2"/>
          <c:tx>
            <c:strRef>
              <c:f>N数!$D$2</c:f>
              <c:strCache>
                <c:ptCount val="1"/>
                <c:pt idx="0">
                  <c:v>50</c:v>
                </c:pt>
              </c:strCache>
            </c:strRef>
          </c:tx>
          <c:marker>
            <c:symbol val="none"/>
          </c:marker>
          <c:xVal>
            <c:numRef>
              <c:f>N数!$A$5:$A$18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N数!$D$5:$D$18</c:f>
              <c:numCache>
                <c:formatCode>0.0_ </c:formatCode>
                <c:ptCount val="14"/>
                <c:pt idx="0" formatCode="General">
                  <c:v>100</c:v>
                </c:pt>
                <c:pt idx="1">
                  <c:v>77.831255706864212</c:v>
                </c:pt>
                <c:pt idx="2">
                  <c:v>60.500606713753655</c:v>
                </c:pt>
                <c:pt idx="3">
                  <c:v>36.416968008711706</c:v>
                </c:pt>
                <c:pt idx="4">
                  <c:v>21.806537534740762</c:v>
                </c:pt>
                <c:pt idx="5">
                  <c:v>12.98857935220386</c:v>
                </c:pt>
                <c:pt idx="6">
                  <c:v>7.6944975276713308</c:v>
                </c:pt>
                <c:pt idx="7">
                  <c:v>4.5330726560729184</c:v>
                </c:pt>
                <c:pt idx="8">
                  <c:v>2.65550686013728</c:v>
                </c:pt>
                <c:pt idx="9">
                  <c:v>1.5466475831843465</c:v>
                </c:pt>
                <c:pt idx="10">
                  <c:v>0.8955083012405487</c:v>
                </c:pt>
                <c:pt idx="11">
                  <c:v>0.51537752073201137</c:v>
                </c:pt>
                <c:pt idx="12">
                  <c:v>0.29478157317550141</c:v>
                </c:pt>
                <c:pt idx="13">
                  <c:v>0.16754582391733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826-4F60-8853-1886C64E3C01}"/>
            </c:ext>
          </c:extLst>
        </c:ser>
        <c:ser>
          <c:idx val="3"/>
          <c:order val="3"/>
          <c:tx>
            <c:strRef>
              <c:f>N数!$E$2</c:f>
              <c:strCache>
                <c:ptCount val="1"/>
                <c:pt idx="0">
                  <c:v>10</c:v>
                </c:pt>
              </c:strCache>
            </c:strRef>
          </c:tx>
          <c:marker>
            <c:symbol val="none"/>
          </c:marker>
          <c:xVal>
            <c:numRef>
              <c:f>N数!$A$5:$A$18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N数!$E$5:$E$18</c:f>
              <c:numCache>
                <c:formatCode>0.0_ </c:formatCode>
                <c:ptCount val="14"/>
                <c:pt idx="0" formatCode="General">
                  <c:v>100</c:v>
                </c:pt>
                <c:pt idx="1">
                  <c:v>95.111013046577185</c:v>
                </c:pt>
                <c:pt idx="2">
                  <c:v>90.438207500880452</c:v>
                </c:pt>
                <c:pt idx="3">
                  <c:v>81.707280688754693</c:v>
                </c:pt>
                <c:pt idx="4">
                  <c:v>73.742412689492838</c:v>
                </c:pt>
                <c:pt idx="5">
                  <c:v>66.483263599150106</c:v>
                </c:pt>
                <c:pt idx="6">
                  <c:v>59.873693923837891</c:v>
                </c:pt>
                <c:pt idx="7">
                  <c:v>53.861511409489971</c:v>
                </c:pt>
                <c:pt idx="8">
                  <c:v>48.398230717929316</c:v>
                </c:pt>
                <c:pt idx="9">
                  <c:v>43.438845422363208</c:v>
                </c:pt>
                <c:pt idx="10">
                  <c:v>38.941611811810745</c:v>
                </c:pt>
                <c:pt idx="11">
                  <c:v>34.867844009999992</c:v>
                </c:pt>
                <c:pt idx="12">
                  <c:v>31.181719929966178</c:v>
                </c:pt>
                <c:pt idx="13">
                  <c:v>27.850097600940209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826-4F60-8853-1886C64E3C01}"/>
            </c:ext>
          </c:extLst>
        </c:ser>
        <c:ser>
          <c:idx val="4"/>
          <c:order val="4"/>
          <c:tx>
            <c:strRef>
              <c:f>N数!$F$2</c:f>
              <c:strCache>
                <c:ptCount val="1"/>
                <c:pt idx="0">
                  <c:v>1</c:v>
                </c:pt>
              </c:strCache>
            </c:strRef>
          </c:tx>
          <c:marker>
            <c:symbol val="none"/>
          </c:marker>
          <c:xVal>
            <c:numRef>
              <c:f>N数!$A$5:$A$18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N数!$F$5:$F$18</c:f>
              <c:numCache>
                <c:formatCode>General</c:formatCode>
                <c:ptCount val="14"/>
                <c:pt idx="0">
                  <c:v>100</c:v>
                </c:pt>
                <c:pt idx="1">
                  <c:v>99.5</c:v>
                </c:pt>
                <c:pt idx="2">
                  <c:v>99</c:v>
                </c:pt>
                <c:pt idx="3">
                  <c:v>98</c:v>
                </c:pt>
                <c:pt idx="4">
                  <c:v>97</c:v>
                </c:pt>
                <c:pt idx="5">
                  <c:v>96</c:v>
                </c:pt>
                <c:pt idx="6">
                  <c:v>95</c:v>
                </c:pt>
                <c:pt idx="7">
                  <c:v>94</c:v>
                </c:pt>
                <c:pt idx="8">
                  <c:v>93</c:v>
                </c:pt>
                <c:pt idx="9">
                  <c:v>92</c:v>
                </c:pt>
                <c:pt idx="10">
                  <c:v>91</c:v>
                </c:pt>
                <c:pt idx="11">
                  <c:v>90</c:v>
                </c:pt>
                <c:pt idx="12">
                  <c:v>89</c:v>
                </c:pt>
                <c:pt idx="13">
                  <c:v>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1826-4F60-8853-1886C64E3C01}"/>
            </c:ext>
          </c:extLst>
        </c:ser>
        <c:dLbls/>
        <c:axId val="138639616"/>
        <c:axId val="138658176"/>
      </c:scatterChart>
      <c:valAx>
        <c:axId val="138639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不良率ｐ</a:t>
                </a:r>
              </a:p>
            </c:rich>
          </c:tx>
        </c:title>
        <c:numFmt formatCode="0%" sourceLinked="1"/>
        <c:majorTickMark val="none"/>
        <c:tickLblPos val="nextTo"/>
        <c:crossAx val="138658176"/>
        <c:crosses val="autoZero"/>
        <c:crossBetween val="midCat"/>
      </c:valAx>
      <c:valAx>
        <c:axId val="138658176"/>
        <c:scaling>
          <c:orientation val="minMax"/>
          <c:max val="10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合格する確率</a:t>
                </a:r>
                <a:r>
                  <a:rPr lang="en-US" altLang="ja-JP" sz="1400"/>
                  <a:t>[</a:t>
                </a:r>
                <a:r>
                  <a:rPr lang="ja-JP" altLang="en-US" sz="1400"/>
                  <a:t>％</a:t>
                </a:r>
                <a:r>
                  <a:rPr lang="en-US" altLang="ja-JP" sz="1400"/>
                  <a:t>]</a:t>
                </a:r>
                <a:endParaRPr lang="ja-JP" altLang="en-US" sz="1400"/>
              </a:p>
            </c:rich>
          </c:tx>
        </c:title>
        <c:numFmt formatCode="General" sourceLinked="1"/>
        <c:majorTickMark val="none"/>
        <c:tickLblPos val="nextTo"/>
        <c:crossAx val="138639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030516322984182"/>
          <c:y val="0.24234691136048941"/>
          <c:w val="0.11842829076620827"/>
          <c:h val="0.31641143282286577"/>
        </c:manualLayout>
      </c:layout>
      <c:spPr>
        <a:solidFill>
          <a:schemeClr val="bg1"/>
        </a:solidFill>
      </c:spPr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不良率</a:t>
            </a:r>
            <a:r>
              <a:rPr lang="en-US" altLang="ja-JP" sz="1400"/>
              <a:t>0.5%</a:t>
            </a:r>
            <a:endParaRPr lang="ja-JP" altLang="en-US" sz="1400"/>
          </a:p>
        </c:rich>
      </c:tx>
      <c:layout>
        <c:manualLayout>
          <c:xMode val="edge"/>
          <c:yMode val="edge"/>
          <c:x val="0.49809765966754188"/>
          <c:y val="8.9507136850612248E-2"/>
        </c:manualLayout>
      </c:layout>
    </c:title>
    <c:plotArea>
      <c:layout>
        <c:manualLayout>
          <c:layoutTarget val="inner"/>
          <c:xMode val="edge"/>
          <c:yMode val="edge"/>
          <c:x val="0.17107152230971098"/>
          <c:y val="8.7096879880306247E-2"/>
          <c:w val="0.79837292213473321"/>
          <c:h val="0.67806032741053091"/>
        </c:manualLayout>
      </c:layout>
      <c:barChart>
        <c:barDir val="col"/>
        <c:grouping val="clustered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prstClr val="black"/>
              </a:solidFill>
            </a:ln>
          </c:spPr>
          <c:dPt>
            <c:idx val="0"/>
            <c:spPr>
              <a:noFill/>
              <a:ln w="19050">
                <a:solidFill>
                  <a:prstClr val="black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325-42DF-A735-A4CBFC2C8596}"/>
              </c:ext>
            </c:extLst>
          </c:dPt>
          <c:dPt>
            <c:idx val="1"/>
            <c:spPr>
              <a:noFill/>
              <a:ln w="19050">
                <a:solidFill>
                  <a:prstClr val="black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25-42DF-A735-A4CBFC2C8596}"/>
              </c:ext>
            </c:extLst>
          </c:dPt>
          <c:cat>
            <c:numRef>
              <c:f>不良品!$A$4:$A$9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不良品!$C$4:$C$9</c:f>
              <c:numCache>
                <c:formatCode>General</c:formatCode>
                <c:ptCount val="6"/>
                <c:pt idx="0">
                  <c:v>0.77831255706864211</c:v>
                </c:pt>
                <c:pt idx="1">
                  <c:v>0.19555591886146786</c:v>
                </c:pt>
                <c:pt idx="2">
                  <c:v>2.4075979960331482E-2</c:v>
                </c:pt>
                <c:pt idx="3">
                  <c:v>1.9357571827402185E-3</c:v>
                </c:pt>
                <c:pt idx="4">
                  <c:v>1.1429722058893257E-4</c:v>
                </c:pt>
                <c:pt idx="5">
                  <c:v>5.2840926101416053E-6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25-42DF-A735-A4CBFC2C8596}"/>
            </c:ext>
          </c:extLst>
        </c:ser>
        <c:dLbls/>
        <c:gapWidth val="0"/>
        <c:axId val="137047424"/>
        <c:axId val="137070080"/>
      </c:barChart>
      <c:catAx>
        <c:axId val="137047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１箱中の不良数ｒ</a:t>
                </a:r>
              </a:p>
            </c:rich>
          </c:tx>
        </c:title>
        <c:numFmt formatCode="General" sourceLinked="1"/>
        <c:tickLblPos val="nextTo"/>
        <c:crossAx val="137070080"/>
        <c:crosses val="autoZero"/>
        <c:auto val="1"/>
        <c:lblAlgn val="ctr"/>
        <c:lblOffset val="50"/>
        <c:tickLblSkip val="1"/>
      </c:catAx>
      <c:valAx>
        <c:axId val="137070080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altLang="ja-JP" sz="1400"/>
                  <a:t>P(r)</a:t>
                </a:r>
                <a:endParaRPr lang="ja-JP" altLang="en-US" sz="1400"/>
              </a:p>
            </c:rich>
          </c:tx>
        </c:title>
        <c:numFmt formatCode="General" sourceLinked="1"/>
        <c:tickLblPos val="nextTo"/>
        <c:crossAx val="137047424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不良率</a:t>
            </a:r>
            <a:r>
              <a:rPr lang="en-US" altLang="ja-JP" sz="1400"/>
              <a:t>1%</a:t>
            </a:r>
            <a:endParaRPr lang="ja-JP" altLang="en-US" sz="1400"/>
          </a:p>
        </c:rich>
      </c:tx>
      <c:layout>
        <c:manualLayout>
          <c:xMode val="edge"/>
          <c:yMode val="edge"/>
          <c:x val="0.52614370489701257"/>
          <c:y val="0.12483884075160075"/>
        </c:manualLayout>
      </c:layout>
    </c:title>
    <c:plotArea>
      <c:layout>
        <c:manualLayout>
          <c:layoutTarget val="inner"/>
          <c:xMode val="edge"/>
          <c:yMode val="edge"/>
          <c:x val="0.17107152230971087"/>
          <c:y val="9.3877046749909612E-2"/>
          <c:w val="0.79837292213473321"/>
          <c:h val="0.67128015901777971"/>
        </c:manualLayout>
      </c:layout>
      <c:barChart>
        <c:barDir val="col"/>
        <c:grouping val="clustered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prstClr val="black"/>
              </a:solidFill>
            </a:ln>
          </c:spPr>
          <c:dPt>
            <c:idx val="0"/>
            <c:spPr>
              <a:noFill/>
              <a:ln w="19050">
                <a:solidFill>
                  <a:prstClr val="black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483-4239-916B-DDC7BEC1BBE8}"/>
              </c:ext>
            </c:extLst>
          </c:dPt>
          <c:dPt>
            <c:idx val="1"/>
            <c:spPr>
              <a:noFill/>
              <a:ln w="19050">
                <a:solidFill>
                  <a:prstClr val="black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83-4239-916B-DDC7BEC1BBE8}"/>
              </c:ext>
            </c:extLst>
          </c:dPt>
          <c:cat>
            <c:numRef>
              <c:f>不良品!$A$21:$A$26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不良品!$C$21:$C$26</c:f>
              <c:numCache>
                <c:formatCode>General</c:formatCode>
                <c:ptCount val="6"/>
                <c:pt idx="0">
                  <c:v>0.60500606713753657</c:v>
                </c:pt>
                <c:pt idx="1">
                  <c:v>0.30555861976643267</c:v>
                </c:pt>
                <c:pt idx="2">
                  <c:v>7.5618042265430327E-2</c:v>
                </c:pt>
                <c:pt idx="3">
                  <c:v>1.222109773986752E-2</c:v>
                </c:pt>
                <c:pt idx="4">
                  <c:v>1.4504838226610448E-3</c:v>
                </c:pt>
                <c:pt idx="5">
                  <c:v>1.3479243604526853E-4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83-4239-916B-DDC7BEC1BBE8}"/>
            </c:ext>
          </c:extLst>
        </c:ser>
        <c:dLbls/>
        <c:gapWidth val="0"/>
        <c:axId val="136981888"/>
        <c:axId val="136992256"/>
      </c:barChart>
      <c:catAx>
        <c:axId val="136981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１箱中の不良数ｒ</a:t>
                </a:r>
              </a:p>
            </c:rich>
          </c:tx>
        </c:title>
        <c:numFmt formatCode="General" sourceLinked="1"/>
        <c:tickLblPos val="nextTo"/>
        <c:crossAx val="136992256"/>
        <c:crosses val="autoZero"/>
        <c:auto val="1"/>
        <c:lblAlgn val="ctr"/>
        <c:lblOffset val="50"/>
        <c:tickLblSkip val="1"/>
      </c:catAx>
      <c:valAx>
        <c:axId val="136992256"/>
        <c:scaling>
          <c:orientation val="minMax"/>
          <c:max val="1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altLang="ja-JP" sz="1400"/>
                  <a:t>P(r)</a:t>
                </a:r>
                <a:endParaRPr lang="ja-JP" altLang="en-US" sz="1400"/>
              </a:p>
            </c:rich>
          </c:tx>
        </c:title>
        <c:numFmt formatCode="General" sourceLinked="1"/>
        <c:tickLblPos val="nextTo"/>
        <c:crossAx val="136981888"/>
        <c:crosses val="autoZero"/>
        <c:crossBetween val="between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不良率</a:t>
            </a:r>
            <a:r>
              <a:rPr lang="en-US" altLang="ja-JP" sz="1400"/>
              <a:t>2%</a:t>
            </a:r>
            <a:endParaRPr lang="ja-JP" altLang="en-US" sz="1400"/>
          </a:p>
        </c:rich>
      </c:tx>
      <c:layout>
        <c:manualLayout>
          <c:xMode val="edge"/>
          <c:yMode val="edge"/>
          <c:x val="0.52880032890079609"/>
          <c:y val="9.6818590573114288E-2"/>
        </c:manualLayout>
      </c:layout>
    </c:title>
    <c:plotArea>
      <c:layout>
        <c:manualLayout>
          <c:layoutTarget val="inner"/>
          <c:xMode val="edge"/>
          <c:yMode val="edge"/>
          <c:x val="0.17107152230971079"/>
          <c:y val="7.302436777575505E-2"/>
          <c:w val="0.79837292213473321"/>
          <c:h val="0.69213256420941816"/>
        </c:manualLayout>
      </c:layout>
      <c:barChart>
        <c:barDir val="col"/>
        <c:grouping val="clustered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prstClr val="black"/>
              </a:solidFill>
            </a:ln>
          </c:spPr>
          <c:dPt>
            <c:idx val="0"/>
            <c:spPr>
              <a:noFill/>
              <a:ln w="19050">
                <a:solidFill>
                  <a:prstClr val="black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69F-4DA1-85F6-7B0372042E35}"/>
              </c:ext>
            </c:extLst>
          </c:dPt>
          <c:dPt>
            <c:idx val="1"/>
            <c:spPr>
              <a:noFill/>
              <a:ln w="19050">
                <a:solidFill>
                  <a:prstClr val="black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69F-4DA1-85F6-7B0372042E35}"/>
              </c:ext>
            </c:extLst>
          </c:dPt>
          <c:cat>
            <c:numRef>
              <c:f>不良品!$L$4:$L$9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不良品!$N$4:$N$9</c:f>
              <c:numCache>
                <c:formatCode>General</c:formatCode>
                <c:ptCount val="6"/>
                <c:pt idx="0">
                  <c:v>0.36416968008711709</c:v>
                </c:pt>
                <c:pt idx="1">
                  <c:v>0.3716017143746092</c:v>
                </c:pt>
                <c:pt idx="2">
                  <c:v>0.1858008571873046</c:v>
                </c:pt>
                <c:pt idx="3">
                  <c:v>6.0669667652997417E-2</c:v>
                </c:pt>
                <c:pt idx="4">
                  <c:v>1.4548338671892251E-2</c:v>
                </c:pt>
                <c:pt idx="5">
                  <c:v>2.7315248118654845E-3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9F-4DA1-85F6-7B0372042E35}"/>
            </c:ext>
          </c:extLst>
        </c:ser>
        <c:dLbls/>
        <c:gapWidth val="0"/>
        <c:axId val="137026944"/>
        <c:axId val="137033216"/>
      </c:barChart>
      <c:catAx>
        <c:axId val="137026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１箱中の不良数ｒ</a:t>
                </a:r>
              </a:p>
            </c:rich>
          </c:tx>
        </c:title>
        <c:numFmt formatCode="General" sourceLinked="1"/>
        <c:tickLblPos val="nextTo"/>
        <c:crossAx val="137033216"/>
        <c:crosses val="autoZero"/>
        <c:auto val="1"/>
        <c:lblAlgn val="ctr"/>
        <c:lblOffset val="50"/>
        <c:tickLblSkip val="1"/>
      </c:catAx>
      <c:valAx>
        <c:axId val="137033216"/>
        <c:scaling>
          <c:orientation val="minMax"/>
          <c:max val="1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altLang="ja-JP" sz="1400"/>
                  <a:t>P(r)</a:t>
                </a:r>
                <a:endParaRPr lang="ja-JP" altLang="en-US" sz="1400"/>
              </a:p>
            </c:rich>
          </c:tx>
        </c:title>
        <c:numFmt formatCode="General" sourceLinked="1"/>
        <c:tickLblPos val="nextTo"/>
        <c:crossAx val="137026944"/>
        <c:crosses val="autoZero"/>
        <c:crossBetween val="between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不良率</a:t>
            </a:r>
            <a:r>
              <a:rPr lang="en-US" altLang="ja-JP" sz="1400"/>
              <a:t>5%</a:t>
            </a:r>
            <a:endParaRPr lang="ja-JP" altLang="en-US" sz="1400"/>
          </a:p>
        </c:rich>
      </c:tx>
      <c:layout>
        <c:manualLayout>
          <c:xMode val="edge"/>
          <c:yMode val="edge"/>
          <c:x val="0.6014144367846137"/>
          <c:y val="6.8963437369771771E-2"/>
        </c:manualLayout>
      </c:layout>
    </c:title>
    <c:plotArea>
      <c:layout>
        <c:manualLayout>
          <c:layoutTarget val="inner"/>
          <c:xMode val="edge"/>
          <c:yMode val="edge"/>
          <c:x val="0.17107152230971068"/>
          <c:y val="7.302436777575505E-2"/>
          <c:w val="0.79837292213473321"/>
          <c:h val="0.69213256420941816"/>
        </c:manualLayout>
      </c:layout>
      <c:barChart>
        <c:barDir val="col"/>
        <c:grouping val="clustered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prstClr val="black"/>
              </a:solidFill>
            </a:ln>
          </c:spPr>
          <c:dPt>
            <c:idx val="0"/>
            <c:spPr>
              <a:noFill/>
              <a:ln w="19050">
                <a:solidFill>
                  <a:prstClr val="black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A12-4BB7-AA4A-890EC963A970}"/>
              </c:ext>
            </c:extLst>
          </c:dPt>
          <c:dPt>
            <c:idx val="1"/>
            <c:spPr>
              <a:noFill/>
              <a:ln w="19050">
                <a:solidFill>
                  <a:prstClr val="black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12-4BB7-AA4A-890EC963A970}"/>
              </c:ext>
            </c:extLst>
          </c:dPt>
          <c:cat>
            <c:numRef>
              <c:f>不良品!$L$21:$L$26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不良品!$N$21:$N$26</c:f>
              <c:numCache>
                <c:formatCode>General</c:formatCode>
                <c:ptCount val="6"/>
                <c:pt idx="0">
                  <c:v>7.6944975276713304E-2</c:v>
                </c:pt>
                <c:pt idx="1">
                  <c:v>0.20248677704398246</c:v>
                </c:pt>
                <c:pt idx="2">
                  <c:v>0.26110137039881948</c:v>
                </c:pt>
                <c:pt idx="3">
                  <c:v>0.21987483823058479</c:v>
                </c:pt>
                <c:pt idx="4">
                  <c:v>0.13597522890575633</c:v>
                </c:pt>
                <c:pt idx="5">
                  <c:v>6.5840637154366277E-2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12-4BB7-AA4A-890EC963A970}"/>
            </c:ext>
          </c:extLst>
        </c:ser>
        <c:dLbls/>
        <c:gapWidth val="0"/>
        <c:axId val="137125248"/>
        <c:axId val="137143808"/>
      </c:barChart>
      <c:catAx>
        <c:axId val="13712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１箱中の不良数ｒ</a:t>
                </a:r>
              </a:p>
            </c:rich>
          </c:tx>
        </c:title>
        <c:numFmt formatCode="General" sourceLinked="1"/>
        <c:tickLblPos val="nextTo"/>
        <c:crossAx val="137143808"/>
        <c:crosses val="autoZero"/>
        <c:auto val="1"/>
        <c:lblAlgn val="ctr"/>
        <c:lblOffset val="50"/>
        <c:tickLblSkip val="1"/>
      </c:catAx>
      <c:valAx>
        <c:axId val="137143808"/>
        <c:scaling>
          <c:orientation val="minMax"/>
          <c:max val="1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altLang="ja-JP" sz="1400"/>
                  <a:t>P(r)</a:t>
                </a:r>
                <a:endParaRPr lang="ja-JP" altLang="en-US" sz="1400"/>
              </a:p>
            </c:rich>
          </c:tx>
        </c:title>
        <c:numFmt formatCode="General" sourceLinked="1"/>
        <c:tickLblPos val="nextTo"/>
        <c:crossAx val="137125248"/>
        <c:crosses val="autoZero"/>
        <c:crossBetween val="between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サンプル数</a:t>
            </a:r>
            <a:r>
              <a:rPr lang="en-US" altLang="ja-JP" sz="1200"/>
              <a:t>n=50</a:t>
            </a:r>
            <a:r>
              <a:rPr lang="ja-JP" altLang="en-US" sz="1200"/>
              <a:t>、不良品１個以下合格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718285214348206"/>
          <c:y val="0.1125116652085156"/>
          <c:w val="0.79763670166229217"/>
          <c:h val="0.66965660542432293"/>
        </c:manualLayout>
      </c:layout>
      <c:scatterChart>
        <c:scatterStyle val="smoothMarker"/>
        <c:ser>
          <c:idx val="0"/>
          <c:order val="0"/>
          <c:spPr>
            <a:ln w="19050">
              <a:solidFill>
                <a:srgbClr val="0000FF"/>
              </a:solidFill>
            </a:ln>
          </c:spPr>
          <c:marker>
            <c:symbol val="circle"/>
            <c:size val="5"/>
            <c:spPr>
              <a:solidFill>
                <a:srgbClr val="0000FF"/>
              </a:solidFill>
            </c:spPr>
          </c:marker>
          <c:xVal>
            <c:numRef>
              <c:f>OC曲線!$A$4:$A$17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OC曲線!$B$4:$B$17</c:f>
              <c:numCache>
                <c:formatCode>0.0_ </c:formatCode>
                <c:ptCount val="14"/>
                <c:pt idx="0" formatCode="General">
                  <c:v>100</c:v>
                </c:pt>
                <c:pt idx="1">
                  <c:v>97.386847593010998</c:v>
                </c:pt>
                <c:pt idx="2">
                  <c:v>91.056468690396926</c:v>
                </c:pt>
                <c:pt idx="3">
                  <c:v>73.577139446172652</c:v>
                </c:pt>
                <c:pt idx="4">
                  <c:v>55.527987330731655</c:v>
                </c:pt>
                <c:pt idx="5">
                  <c:v>40.048119669295211</c:v>
                </c:pt>
                <c:pt idx="6">
                  <c:v>27.943175232069549</c:v>
                </c:pt>
                <c:pt idx="7">
                  <c:v>19.000325813752429</c:v>
                </c:pt>
                <c:pt idx="8">
                  <c:v>12.649349882159298</c:v>
                </c:pt>
                <c:pt idx="9">
                  <c:v>8.2712022926815063</c:v>
                </c:pt>
                <c:pt idx="10">
                  <c:v>5.323846054627877</c:v>
                </c:pt>
                <c:pt idx="11">
                  <c:v>3.3785859692431863</c:v>
                </c:pt>
                <c:pt idx="12">
                  <c:v>2.1164654523499493</c:v>
                </c:pt>
                <c:pt idx="13">
                  <c:v>1.3099037142627616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5AE-4CD7-AF08-902A5AC8ED95}"/>
            </c:ext>
          </c:extLst>
        </c:ser>
        <c:dLbls/>
        <c:axId val="137193344"/>
        <c:axId val="137207808"/>
      </c:scatterChart>
      <c:valAx>
        <c:axId val="137193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不良率ｐ</a:t>
                </a:r>
              </a:p>
            </c:rich>
          </c:tx>
          <c:layout/>
        </c:title>
        <c:numFmt formatCode="0%" sourceLinked="1"/>
        <c:majorTickMark val="none"/>
        <c:tickLblPos val="nextTo"/>
        <c:crossAx val="137207808"/>
        <c:crosses val="autoZero"/>
        <c:crossBetween val="midCat"/>
      </c:valAx>
      <c:valAx>
        <c:axId val="137207808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合格する確率</a:t>
                </a:r>
                <a:r>
                  <a:rPr lang="en-US" altLang="ja-JP" sz="1400"/>
                  <a:t>[</a:t>
                </a:r>
                <a:r>
                  <a:rPr lang="ja-JP" altLang="en-US" sz="1400"/>
                  <a:t>％</a:t>
                </a:r>
                <a:r>
                  <a:rPr lang="en-US" altLang="ja-JP" sz="1400"/>
                  <a:t>]</a:t>
                </a:r>
                <a:endParaRPr lang="ja-JP" altLang="en-US" sz="1400"/>
              </a:p>
            </c:rich>
          </c:tx>
          <c:layout/>
        </c:title>
        <c:numFmt formatCode="General" sourceLinked="1"/>
        <c:majorTickMark val="none"/>
        <c:tickLblPos val="nextTo"/>
        <c:crossAx val="137193344"/>
        <c:crosses val="autoZero"/>
        <c:crossBetween val="midCat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サンプル数</a:t>
            </a:r>
            <a:r>
              <a:rPr lang="en-US" altLang="ja-JP" sz="1200"/>
              <a:t>n=50</a:t>
            </a:r>
            <a:endParaRPr lang="ja-JP" altLang="en-US" sz="1200"/>
          </a:p>
        </c:rich>
      </c:tx>
      <c:layout/>
    </c:title>
    <c:plotArea>
      <c:layout>
        <c:manualLayout>
          <c:layoutTarget val="inner"/>
          <c:xMode val="edge"/>
          <c:yMode val="edge"/>
          <c:x val="0.14718285214348206"/>
          <c:y val="0.1125116652085156"/>
          <c:w val="0.79763670166229217"/>
          <c:h val="0.66965660542432315"/>
        </c:manualLayout>
      </c:layout>
      <c:scatterChart>
        <c:scatterStyle val="smoothMarker"/>
        <c:ser>
          <c:idx val="0"/>
          <c:order val="0"/>
          <c:tx>
            <c:strRef>
              <c:f>OC曲線!$K$1</c:f>
              <c:strCache>
                <c:ptCount val="1"/>
                <c:pt idx="0">
                  <c:v>不良品ｾﾞﾛ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OC曲線!$J$5:$J$18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OC曲線!$K$5:$K$18</c:f>
              <c:numCache>
                <c:formatCode>0.0_ </c:formatCode>
                <c:ptCount val="14"/>
                <c:pt idx="0" formatCode="General">
                  <c:v>100</c:v>
                </c:pt>
                <c:pt idx="1">
                  <c:v>77.831255706864212</c:v>
                </c:pt>
                <c:pt idx="2">
                  <c:v>60.500606713753655</c:v>
                </c:pt>
                <c:pt idx="3">
                  <c:v>36.416968008711706</c:v>
                </c:pt>
                <c:pt idx="4">
                  <c:v>21.806537534740762</c:v>
                </c:pt>
                <c:pt idx="5">
                  <c:v>12.98857935220386</c:v>
                </c:pt>
                <c:pt idx="6">
                  <c:v>7.6944975276713308</c:v>
                </c:pt>
                <c:pt idx="7">
                  <c:v>4.5330726560729184</c:v>
                </c:pt>
                <c:pt idx="8">
                  <c:v>2.65550686013728</c:v>
                </c:pt>
                <c:pt idx="9">
                  <c:v>1.5466475831843465</c:v>
                </c:pt>
                <c:pt idx="10">
                  <c:v>0.8955083012405487</c:v>
                </c:pt>
                <c:pt idx="11">
                  <c:v>0.51537752073201137</c:v>
                </c:pt>
                <c:pt idx="12">
                  <c:v>0.29478157317550141</c:v>
                </c:pt>
                <c:pt idx="13">
                  <c:v>0.16754582391733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3F-489D-A6B1-181084553C78}"/>
            </c:ext>
          </c:extLst>
        </c:ser>
        <c:ser>
          <c:idx val="1"/>
          <c:order val="1"/>
          <c:tx>
            <c:strRef>
              <c:f>OC曲線!$L$1</c:f>
              <c:strCache>
                <c:ptCount val="1"/>
                <c:pt idx="0">
                  <c:v>不良品１個以下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OC曲線!$J$5:$J$18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OC曲線!$L$5:$L$18</c:f>
              <c:numCache>
                <c:formatCode>General</c:formatCode>
                <c:ptCount val="14"/>
                <c:pt idx="0">
                  <c:v>100</c:v>
                </c:pt>
                <c:pt idx="1">
                  <c:v>97.386847593010998</c:v>
                </c:pt>
                <c:pt idx="2">
                  <c:v>91.056468690396926</c:v>
                </c:pt>
                <c:pt idx="3">
                  <c:v>73.577139446172652</c:v>
                </c:pt>
                <c:pt idx="4">
                  <c:v>55.527987330731655</c:v>
                </c:pt>
                <c:pt idx="5">
                  <c:v>40.048119669295211</c:v>
                </c:pt>
                <c:pt idx="6">
                  <c:v>27.943175232069549</c:v>
                </c:pt>
                <c:pt idx="7">
                  <c:v>19.000325813752429</c:v>
                </c:pt>
                <c:pt idx="8">
                  <c:v>12.649349882159298</c:v>
                </c:pt>
                <c:pt idx="9">
                  <c:v>8.2712022926815063</c:v>
                </c:pt>
                <c:pt idx="10">
                  <c:v>5.323846054627877</c:v>
                </c:pt>
                <c:pt idx="11">
                  <c:v>3.3785859692431863</c:v>
                </c:pt>
                <c:pt idx="12">
                  <c:v>2.1164654523499493</c:v>
                </c:pt>
                <c:pt idx="13">
                  <c:v>1.3099037142627616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73F-489D-A6B1-181084553C78}"/>
            </c:ext>
          </c:extLst>
        </c:ser>
        <c:ser>
          <c:idx val="2"/>
          <c:order val="2"/>
          <c:tx>
            <c:strRef>
              <c:f>OC曲線!$M$1</c:f>
              <c:strCache>
                <c:ptCount val="1"/>
                <c:pt idx="0">
                  <c:v>不良品２個以下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OC曲線!$J$5:$J$18</c:f>
              <c:numCache>
                <c:formatCode>0.0%</c:formatCode>
                <c:ptCount val="1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0.03</c:v>
                </c:pt>
                <c:pt idx="5" formatCode="0%">
                  <c:v>0.04</c:v>
                </c:pt>
                <c:pt idx="6" formatCode="0%">
                  <c:v>0.05</c:v>
                </c:pt>
                <c:pt idx="7" formatCode="0%">
                  <c:v>0.06</c:v>
                </c:pt>
                <c:pt idx="8" formatCode="0%">
                  <c:v>7.0000000000000007E-2</c:v>
                </c:pt>
                <c:pt idx="9" formatCode="0%">
                  <c:v>0.08</c:v>
                </c:pt>
                <c:pt idx="10" formatCode="0%">
                  <c:v>0.09</c:v>
                </c:pt>
                <c:pt idx="11" formatCode="0%">
                  <c:v>0.1</c:v>
                </c:pt>
                <c:pt idx="12" formatCode="0%">
                  <c:v>0.11</c:v>
                </c:pt>
                <c:pt idx="13" formatCode="0%">
                  <c:v>0.12</c:v>
                </c:pt>
              </c:numCache>
            </c:numRef>
          </c:xVal>
          <c:yVal>
            <c:numRef>
              <c:f>OC曲線!$M$5:$M$18</c:f>
              <c:numCache>
                <c:formatCode>General</c:formatCode>
                <c:ptCount val="14"/>
                <c:pt idx="0">
                  <c:v>100</c:v>
                </c:pt>
                <c:pt idx="1">
                  <c:v>99.79444558904413</c:v>
                </c:pt>
                <c:pt idx="2">
                  <c:v>98.618272916939958</c:v>
                </c:pt>
                <c:pt idx="3">
                  <c:v>92.157225164903096</c:v>
                </c:pt>
                <c:pt idx="4">
                  <c:v>81.079807536972126</c:v>
                </c:pt>
                <c:pt idx="5">
                  <c:v>67.671400409659356</c:v>
                </c:pt>
                <c:pt idx="6">
                  <c:v>54.053312271951548</c:v>
                </c:pt>
                <c:pt idx="7">
                  <c:v>41.624647241187432</c:v>
                </c:pt>
                <c:pt idx="8">
                  <c:v>31.078856100189167</c:v>
                </c:pt>
                <c:pt idx="9">
                  <c:v>22.597427543349365</c:v>
                </c:pt>
                <c:pt idx="10">
                  <c:v>16.054049072451015</c:v>
                </c:pt>
                <c:pt idx="11">
                  <c:v>11.172875634634719</c:v>
                </c:pt>
                <c:pt idx="12">
                  <c:v>7.6326879853557212</c:v>
                </c:pt>
                <c:pt idx="13">
                  <c:v>5.1264175751895475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73F-489D-A6B1-181084553C78}"/>
            </c:ext>
          </c:extLst>
        </c:ser>
        <c:dLbls/>
        <c:axId val="137313664"/>
        <c:axId val="137324032"/>
      </c:scatterChart>
      <c:valAx>
        <c:axId val="137313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不良率ｐ</a:t>
                </a:r>
              </a:p>
            </c:rich>
          </c:tx>
          <c:layout/>
        </c:title>
        <c:numFmt formatCode="0%" sourceLinked="1"/>
        <c:majorTickMark val="none"/>
        <c:tickLblPos val="nextTo"/>
        <c:crossAx val="137324032"/>
        <c:crosses val="autoZero"/>
        <c:crossBetween val="midCat"/>
      </c:valAx>
      <c:valAx>
        <c:axId val="137324032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合格する確率</a:t>
                </a:r>
                <a:r>
                  <a:rPr lang="en-US" altLang="ja-JP" sz="1400"/>
                  <a:t>[</a:t>
                </a:r>
                <a:r>
                  <a:rPr lang="ja-JP" altLang="en-US" sz="1400"/>
                  <a:t>％</a:t>
                </a:r>
                <a:r>
                  <a:rPr lang="en-US" altLang="ja-JP" sz="1400"/>
                  <a:t>]</a:t>
                </a:r>
                <a:endParaRPr lang="ja-JP" altLang="en-US" sz="1400"/>
              </a:p>
            </c:rich>
          </c:tx>
          <c:layout/>
        </c:title>
        <c:numFmt formatCode="General" sourceLinked="1"/>
        <c:majorTickMark val="none"/>
        <c:tickLblPos val="nextTo"/>
        <c:crossAx val="1373136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3739746457867343"/>
          <c:y val="0.15135820788358903"/>
          <c:w val="0.40579805879969699"/>
          <c:h val="0.25074711405755129"/>
        </c:manualLayout>
      </c:layout>
      <c:spPr>
        <a:solidFill>
          <a:schemeClr val="bg1"/>
        </a:solidFill>
      </c:sp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3051618547681562"/>
          <c:y val="6.9919072615923034E-2"/>
          <c:w val="0.80083792650918773"/>
          <c:h val="0.75854549431321194"/>
        </c:manualLayout>
      </c:layout>
      <c:scatterChart>
        <c:scatterStyle val="smoothMarker"/>
        <c:ser>
          <c:idx val="0"/>
          <c:order val="0"/>
          <c:tx>
            <c:strRef>
              <c:f>OC曲線!$B$21</c:f>
              <c:strCache>
                <c:ptCount val="1"/>
                <c:pt idx="0">
                  <c:v>50個の内不良品1個以下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OC曲線!$A$25:$A$39</c:f>
              <c:numCache>
                <c:formatCode>0.0%</c:formatCode>
                <c:ptCount val="15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0.11</c:v>
                </c:pt>
                <c:pt idx="14" formatCode="0%">
                  <c:v>0.12</c:v>
                </c:pt>
              </c:numCache>
            </c:numRef>
          </c:xVal>
          <c:yVal>
            <c:numRef>
              <c:f>OC曲線!$B$25:$B$39</c:f>
              <c:numCache>
                <c:formatCode>General</c:formatCode>
                <c:ptCount val="15"/>
                <c:pt idx="0">
                  <c:v>100</c:v>
                </c:pt>
                <c:pt idx="1">
                  <c:v>97.386847593010998</c:v>
                </c:pt>
                <c:pt idx="2">
                  <c:v>91.056468690396926</c:v>
                </c:pt>
                <c:pt idx="3">
                  <c:v>73.577139446172652</c:v>
                </c:pt>
                <c:pt idx="4">
                  <c:v>73.577139446172566</c:v>
                </c:pt>
                <c:pt idx="5">
                  <c:v>55.527987330731655</c:v>
                </c:pt>
                <c:pt idx="6">
                  <c:v>40.048119669295211</c:v>
                </c:pt>
                <c:pt idx="7">
                  <c:v>27.943175232069549</c:v>
                </c:pt>
                <c:pt idx="8">
                  <c:v>19.000325813752429</c:v>
                </c:pt>
                <c:pt idx="9">
                  <c:v>12.649349882159298</c:v>
                </c:pt>
                <c:pt idx="10">
                  <c:v>8.2712022926815063</c:v>
                </c:pt>
                <c:pt idx="11">
                  <c:v>5.323846054627877</c:v>
                </c:pt>
                <c:pt idx="12">
                  <c:v>3.3785859692431863</c:v>
                </c:pt>
                <c:pt idx="13">
                  <c:v>2.1164654523499493</c:v>
                </c:pt>
                <c:pt idx="14">
                  <c:v>1.3099037142627616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D7E-4BAC-AB5F-DEC0E543F256}"/>
            </c:ext>
          </c:extLst>
        </c:ser>
        <c:ser>
          <c:idx val="1"/>
          <c:order val="1"/>
          <c:tx>
            <c:strRef>
              <c:f>OC曲線!$C$21</c:f>
              <c:strCache>
                <c:ptCount val="1"/>
                <c:pt idx="0">
                  <c:v>100個の内不良品2個以下</c:v>
                </c:pt>
              </c:strCache>
            </c:strRef>
          </c:tx>
          <c:marker>
            <c:symbol val="none"/>
          </c:marker>
          <c:xVal>
            <c:numRef>
              <c:f>OC曲線!$A$25:$A$39</c:f>
              <c:numCache>
                <c:formatCode>0.0%</c:formatCode>
                <c:ptCount val="15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0.11</c:v>
                </c:pt>
                <c:pt idx="14" formatCode="0%">
                  <c:v>0.12</c:v>
                </c:pt>
              </c:numCache>
            </c:numRef>
          </c:xVal>
          <c:yVal>
            <c:numRef>
              <c:f>OC曲線!$C$25:$C$39</c:f>
              <c:numCache>
                <c:formatCode>General</c:formatCode>
                <c:ptCount val="15"/>
                <c:pt idx="0">
                  <c:v>100</c:v>
                </c:pt>
                <c:pt idx="1">
                  <c:v>98.589708346415293</c:v>
                </c:pt>
                <c:pt idx="2">
                  <c:v>92.062679774781969</c:v>
                </c:pt>
                <c:pt idx="3">
                  <c:v>67.668562235177902</c:v>
                </c:pt>
                <c:pt idx="4">
                  <c:v>67.668562235177788</c:v>
                </c:pt>
                <c:pt idx="5">
                  <c:v>41.977508298185533</c:v>
                </c:pt>
                <c:pt idx="6">
                  <c:v>23.214262367750401</c:v>
                </c:pt>
                <c:pt idx="7">
                  <c:v>11.826298118512097</c:v>
                </c:pt>
                <c:pt idx="8">
                  <c:v>5.6612776667856819</c:v>
                </c:pt>
                <c:pt idx="9">
                  <c:v>2.5788541282312556</c:v>
                </c:pt>
                <c:pt idx="10">
                  <c:v>1.1272803068665971</c:v>
                </c:pt>
                <c:pt idx="11">
                  <c:v>0.47561308566290794</c:v>
                </c:pt>
                <c:pt idx="12">
                  <c:v>0.1944884651880017</c:v>
                </c:pt>
                <c:pt idx="13">
                  <c:v>7.7315875235220557E-2</c:v>
                </c:pt>
                <c:pt idx="14">
                  <c:v>2.9947296592811572E-2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D7E-4BAC-AB5F-DEC0E543F256}"/>
            </c:ext>
          </c:extLst>
        </c:ser>
        <c:ser>
          <c:idx val="2"/>
          <c:order val="2"/>
          <c:tx>
            <c:strRef>
              <c:f>OC曲線!$D$21</c:f>
              <c:strCache>
                <c:ptCount val="1"/>
                <c:pt idx="0">
                  <c:v>200個の内不良品4個以下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OC曲線!$A$25:$A$39</c:f>
              <c:numCache>
                <c:formatCode>0.0%</c:formatCode>
                <c:ptCount val="15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0.11</c:v>
                </c:pt>
                <c:pt idx="14" formatCode="0%">
                  <c:v>0.12</c:v>
                </c:pt>
              </c:numCache>
            </c:numRef>
          </c:xVal>
          <c:yVal>
            <c:numRef>
              <c:f>OC曲線!$D$25:$D$39</c:f>
              <c:numCache>
                <c:formatCode>General</c:formatCode>
                <c:ptCount val="15"/>
                <c:pt idx="0">
                  <c:v>100</c:v>
                </c:pt>
                <c:pt idx="1">
                  <c:v>99.645452019548756</c:v>
                </c:pt>
                <c:pt idx="2">
                  <c:v>94.825373636921412</c:v>
                </c:pt>
                <c:pt idx="3">
                  <c:v>62.884358012881705</c:v>
                </c:pt>
                <c:pt idx="4">
                  <c:v>62.884358012881478</c:v>
                </c:pt>
                <c:pt idx="5">
                  <c:v>28.097956206871423</c:v>
                </c:pt>
                <c:pt idx="6">
                  <c:v>9.5018081039231035</c:v>
                </c:pt>
                <c:pt idx="7">
                  <c:v>2.6446800009120071</c:v>
                </c:pt>
                <c:pt idx="8">
                  <c:v>0.63765726228435637</c:v>
                </c:pt>
                <c:pt idx="9">
                  <c:v>0.13749625976881949</c:v>
                </c:pt>
                <c:pt idx="10">
                  <c:v>2.7070899974117282E-2</c:v>
                </c:pt>
                <c:pt idx="11">
                  <c:v>4.9356787025249564E-3</c:v>
                </c:pt>
                <c:pt idx="12">
                  <c:v>8.4163954949626537E-4</c:v>
                </c:pt>
                <c:pt idx="13">
                  <c:v>1.3519043772498304E-4</c:v>
                </c:pt>
                <c:pt idx="14">
                  <c:v>2.0563375621160162E-5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D7E-4BAC-AB5F-DEC0E543F256}"/>
            </c:ext>
          </c:extLst>
        </c:ser>
        <c:ser>
          <c:idx val="3"/>
          <c:order val="3"/>
          <c:spPr>
            <a:ln w="25400">
              <a:solidFill>
                <a:srgbClr val="FF66FF"/>
              </a:solidFill>
              <a:prstDash val="sysDash"/>
            </a:ln>
          </c:spPr>
          <c:marker>
            <c:symbol val="none"/>
          </c:marker>
          <c:xVal>
            <c:numRef>
              <c:f>OC曲線!$A$25:$A$39</c:f>
              <c:numCache>
                <c:formatCode>0.0%</c:formatCode>
                <c:ptCount val="15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 formatCode="0%">
                  <c:v>0.02</c:v>
                </c:pt>
                <c:pt idx="4" formatCode="0%">
                  <c:v>0.02</c:v>
                </c:pt>
                <c:pt idx="5" formatCode="0%">
                  <c:v>0.03</c:v>
                </c:pt>
                <c:pt idx="6" formatCode="0%">
                  <c:v>0.04</c:v>
                </c:pt>
                <c:pt idx="7" formatCode="0%">
                  <c:v>0.05</c:v>
                </c:pt>
                <c:pt idx="8" formatCode="0%">
                  <c:v>0.06</c:v>
                </c:pt>
                <c:pt idx="9" formatCode="0%">
                  <c:v>7.0000000000000007E-2</c:v>
                </c:pt>
                <c:pt idx="10" formatCode="0%">
                  <c:v>0.08</c:v>
                </c:pt>
                <c:pt idx="11" formatCode="0%">
                  <c:v>0.09</c:v>
                </c:pt>
                <c:pt idx="12" formatCode="0%">
                  <c:v>0.1</c:v>
                </c:pt>
                <c:pt idx="13" formatCode="0%">
                  <c:v>0.11</c:v>
                </c:pt>
                <c:pt idx="14" formatCode="0%">
                  <c:v>0.12</c:v>
                </c:pt>
              </c:numCache>
            </c:numRef>
          </c:xVal>
          <c:yVal>
            <c:numRef>
              <c:f>OC曲線!$E$25:$E$28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FD7E-4BAC-AB5F-DEC0E543F256}"/>
            </c:ext>
          </c:extLst>
        </c:ser>
        <c:ser>
          <c:idx val="4"/>
          <c:order val="4"/>
          <c:spPr>
            <a:ln w="25400">
              <a:solidFill>
                <a:srgbClr val="FF66FF"/>
              </a:solidFill>
              <a:prstDash val="sysDash"/>
            </a:ln>
          </c:spPr>
          <c:marker>
            <c:symbol val="none"/>
          </c:marker>
          <c:xVal>
            <c:numRef>
              <c:f>OC曲線!$A$29:$A$39</c:f>
              <c:numCache>
                <c:formatCode>0%</c:formatCode>
                <c:ptCount val="11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0.05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0.12</c:v>
                </c:pt>
              </c:numCache>
            </c:numRef>
          </c:xVal>
          <c:yVal>
            <c:numRef>
              <c:f>OC曲線!$E$29:$E$39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FD7E-4BAC-AB5F-DEC0E543F256}"/>
            </c:ext>
          </c:extLst>
        </c:ser>
        <c:ser>
          <c:idx val="5"/>
          <c:order val="5"/>
          <c:spPr>
            <a:ln w="25400">
              <a:solidFill>
                <a:srgbClr val="FF66FF"/>
              </a:solidFill>
              <a:prstDash val="sysDash"/>
            </a:ln>
          </c:spPr>
          <c:marker>
            <c:symbol val="none"/>
          </c:marker>
          <c:xVal>
            <c:numRef>
              <c:f>OC曲線!$A$28:$A$29</c:f>
              <c:numCache>
                <c:formatCode>0%</c:formatCode>
                <c:ptCount val="2"/>
                <c:pt idx="0">
                  <c:v>0.02</c:v>
                </c:pt>
                <c:pt idx="1">
                  <c:v>0.02</c:v>
                </c:pt>
              </c:numCache>
            </c:numRef>
          </c:xVal>
          <c:yVal>
            <c:numRef>
              <c:f>OC曲線!$E$28:$E$29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FD7E-4BAC-AB5F-DEC0E543F256}"/>
            </c:ext>
          </c:extLst>
        </c:ser>
        <c:dLbls/>
        <c:axId val="137468160"/>
        <c:axId val="137490816"/>
      </c:scatterChart>
      <c:valAx>
        <c:axId val="137468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不良率ｐ</a:t>
                </a:r>
              </a:p>
            </c:rich>
          </c:tx>
          <c:layout/>
        </c:title>
        <c:numFmt formatCode="0%" sourceLinked="1"/>
        <c:tickLblPos val="nextTo"/>
        <c:crossAx val="137490816"/>
        <c:crosses val="autoZero"/>
        <c:crossBetween val="midCat"/>
      </c:valAx>
      <c:valAx>
        <c:axId val="1374908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ja-JP" altLang="ja-JP" sz="1400" b="1" i="0" baseline="0"/>
                  <a:t>合格する確率</a:t>
                </a:r>
                <a:r>
                  <a:rPr lang="en-US" altLang="ja-JP" sz="1400" b="1" i="0" baseline="0"/>
                  <a:t>[</a:t>
                </a:r>
                <a:r>
                  <a:rPr lang="ja-JP" altLang="ja-JP" sz="1400" b="1" i="0" baseline="0"/>
                  <a:t>％</a:t>
                </a:r>
                <a:r>
                  <a:rPr lang="en-US" altLang="ja-JP" sz="1400" b="1" i="0" baseline="0"/>
                  <a:t>]</a:t>
                </a:r>
                <a:endParaRPr lang="ja-JP" altLang="ja-JP" sz="1400" b="1" i="0" baseline="0"/>
              </a:p>
            </c:rich>
          </c:tx>
          <c:layout/>
        </c:title>
        <c:numFmt formatCode="General" sourceLinked="1"/>
        <c:tickLblPos val="nextTo"/>
        <c:crossAx val="137468160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9702777777777868"/>
          <c:y val="5.4979585885097694E-2"/>
          <c:w val="0.44800000000000001"/>
          <c:h val="0.30785870516185593"/>
        </c:manualLayout>
      </c:layout>
      <c:spPr>
        <a:solidFill>
          <a:schemeClr val="bg1"/>
        </a:solidFill>
      </c:sp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12</xdr:row>
      <xdr:rowOff>106680</xdr:rowOff>
    </xdr:from>
    <xdr:to>
      <xdr:col>6</xdr:col>
      <xdr:colOff>381000</xdr:colOff>
      <xdr:row>27</xdr:row>
      <xdr:rowOff>53340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548640</xdr:colOff>
      <xdr:row>12</xdr:row>
      <xdr:rowOff>91440</xdr:rowOff>
    </xdr:from>
    <xdr:to>
      <xdr:col>14</xdr:col>
      <xdr:colOff>144780</xdr:colOff>
      <xdr:row>27</xdr:row>
      <xdr:rowOff>76200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38100</xdr:rowOff>
    </xdr:from>
    <xdr:to>
      <xdr:col>10</xdr:col>
      <xdr:colOff>33020</xdr:colOff>
      <xdr:row>45</xdr:row>
      <xdr:rowOff>10160</xdr:rowOff>
    </xdr:to>
    <xdr:grpSp>
      <xdr:nvGrpSpPr>
        <xdr:cNvPr id="12" name="グループ化 11"/>
        <xdr:cNvGrpSpPr/>
      </xdr:nvGrpSpPr>
      <xdr:grpSpPr>
        <a:xfrm>
          <a:off x="3302000" y="38100"/>
          <a:ext cx="4160520" cy="7592060"/>
          <a:chOff x="2946400" y="38100"/>
          <a:chExt cx="3690620" cy="7401560"/>
        </a:xfrm>
      </xdr:grpSpPr>
      <xdr:graphicFrame macro="">
        <xdr:nvGraphicFramePr>
          <xdr:cNvPr id="2" name="グラフ 1"/>
          <xdr:cNvGraphicFramePr/>
        </xdr:nvGraphicFramePr>
        <xdr:xfrm>
          <a:off x="2954020" y="137160"/>
          <a:ext cx="3657600" cy="18313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/>
          <xdr:cNvGraphicFramePr/>
        </xdr:nvGraphicFramePr>
        <xdr:xfrm>
          <a:off x="2961640" y="1976120"/>
          <a:ext cx="3649980" cy="18211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グラフ 3"/>
          <xdr:cNvGraphicFramePr/>
        </xdr:nvGraphicFramePr>
        <xdr:xfrm>
          <a:off x="2946400" y="3797300"/>
          <a:ext cx="3672840" cy="18237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グラフ 4"/>
          <xdr:cNvGraphicFramePr/>
        </xdr:nvGraphicFramePr>
        <xdr:xfrm>
          <a:off x="2964180" y="5615940"/>
          <a:ext cx="3672840" cy="18237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10" name="直線コネクタ 9"/>
          <xdr:cNvCxnSpPr/>
        </xdr:nvCxnSpPr>
        <xdr:spPr>
          <a:xfrm>
            <a:off x="4546600" y="38100"/>
            <a:ext cx="25400" cy="7112000"/>
          </a:xfrm>
          <a:prstGeom prst="line">
            <a:avLst/>
          </a:prstGeom>
          <a:ln w="158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7620</xdr:rowOff>
    </xdr:from>
    <xdr:to>
      <xdr:col>8</xdr:col>
      <xdr:colOff>91440</xdr:colOff>
      <xdr:row>17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487680</xdr:colOff>
      <xdr:row>1</xdr:row>
      <xdr:rowOff>144780</xdr:rowOff>
    </xdr:from>
    <xdr:to>
      <xdr:col>19</xdr:col>
      <xdr:colOff>259080</xdr:colOff>
      <xdr:row>17</xdr:row>
      <xdr:rowOff>137160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533399</xdr:colOff>
      <xdr:row>20</xdr:row>
      <xdr:rowOff>152401</xdr:rowOff>
    </xdr:from>
    <xdr:to>
      <xdr:col>13</xdr:col>
      <xdr:colOff>228599</xdr:colOff>
      <xdr:row>37</xdr:row>
      <xdr:rowOff>16935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296333</xdr:colOff>
      <xdr:row>20</xdr:row>
      <xdr:rowOff>135466</xdr:rowOff>
    </xdr:from>
    <xdr:to>
      <xdr:col>22</xdr:col>
      <xdr:colOff>408940</xdr:colOff>
      <xdr:row>35</xdr:row>
      <xdr:rowOff>127846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417195</xdr:colOff>
      <xdr:row>2</xdr:row>
      <xdr:rowOff>55245</xdr:rowOff>
    </xdr:from>
    <xdr:to>
      <xdr:col>17</xdr:col>
      <xdr:colOff>5715</xdr:colOff>
      <xdr:row>17</xdr:row>
      <xdr:rowOff>165735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511969</xdr:colOff>
      <xdr:row>25</xdr:row>
      <xdr:rowOff>190500</xdr:rowOff>
    </xdr:from>
    <xdr:to>
      <xdr:col>18</xdr:col>
      <xdr:colOff>100490</xdr:colOff>
      <xdr:row>45</xdr:row>
      <xdr:rowOff>27146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535781</xdr:colOff>
      <xdr:row>48</xdr:row>
      <xdr:rowOff>119063</xdr:rowOff>
    </xdr:from>
    <xdr:to>
      <xdr:col>18</xdr:col>
      <xdr:colOff>107156</xdr:colOff>
      <xdr:row>69</xdr:row>
      <xdr:rowOff>119063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595313</xdr:colOff>
      <xdr:row>71</xdr:row>
      <xdr:rowOff>119062</xdr:rowOff>
    </xdr:from>
    <xdr:to>
      <xdr:col>15</xdr:col>
      <xdr:colOff>166688</xdr:colOff>
      <xdr:row>93</xdr:row>
      <xdr:rowOff>23812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2</xdr:row>
      <xdr:rowOff>47625</xdr:rowOff>
    </xdr:from>
    <xdr:to>
      <xdr:col>18</xdr:col>
      <xdr:colOff>609600</xdr:colOff>
      <xdr:row>18</xdr:row>
      <xdr:rowOff>47625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152400</xdr:colOff>
      <xdr:row>22</xdr:row>
      <xdr:rowOff>28575</xdr:rowOff>
    </xdr:from>
    <xdr:to>
      <xdr:col>18</xdr:col>
      <xdr:colOff>609600</xdr:colOff>
      <xdr:row>38</xdr:row>
      <xdr:rowOff>28575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83820</xdr:rowOff>
    </xdr:from>
    <xdr:to>
      <xdr:col>15</xdr:col>
      <xdr:colOff>571500</xdr:colOff>
      <xdr:row>16</xdr:row>
      <xdr:rowOff>114300</xdr:rowOff>
    </xdr:to>
    <xdr:grpSp>
      <xdr:nvGrpSpPr>
        <xdr:cNvPr id="8" name="グループ化 7"/>
        <xdr:cNvGrpSpPr/>
      </xdr:nvGrpSpPr>
      <xdr:grpSpPr>
        <a:xfrm>
          <a:off x="5143500" y="83820"/>
          <a:ext cx="4572000" cy="2782147"/>
          <a:chOff x="5379720" y="617220"/>
          <a:chExt cx="4572000" cy="2758440"/>
        </a:xfrm>
      </xdr:grpSpPr>
      <xdr:graphicFrame macro="">
        <xdr:nvGraphicFramePr>
          <xdr:cNvPr id="2" name="グラフ 1"/>
          <xdr:cNvGraphicFramePr/>
        </xdr:nvGraphicFramePr>
        <xdr:xfrm>
          <a:off x="5379720" y="61722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直線矢印コネクタ 3"/>
          <xdr:cNvCxnSpPr/>
        </xdr:nvCxnSpPr>
        <xdr:spPr>
          <a:xfrm flipV="1">
            <a:off x="9235440" y="2819400"/>
            <a:ext cx="0" cy="320040"/>
          </a:xfrm>
          <a:prstGeom prst="straightConnector1">
            <a:avLst/>
          </a:prstGeom>
          <a:ln w="25400">
            <a:solidFill>
              <a:srgbClr val="FF0000"/>
            </a:solidFill>
            <a:tailEnd type="triangle" w="med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/>
          <xdr:cNvCxnSpPr/>
        </xdr:nvCxnSpPr>
        <xdr:spPr>
          <a:xfrm flipV="1">
            <a:off x="6103620" y="967740"/>
            <a:ext cx="0" cy="320040"/>
          </a:xfrm>
          <a:prstGeom prst="straightConnector1">
            <a:avLst/>
          </a:prstGeom>
          <a:ln w="25400">
            <a:solidFill>
              <a:srgbClr val="FF0000"/>
            </a:solidFill>
            <a:tailEnd type="triangle" w="med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/>
          <xdr:cNvSpPr txBox="1"/>
        </xdr:nvSpPr>
        <xdr:spPr>
          <a:xfrm>
            <a:off x="5913120" y="1264920"/>
            <a:ext cx="60960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</a:rPr>
              <a:t>0.1</a:t>
            </a:r>
            <a:r>
              <a:rPr kumimoji="1" lang="ja-JP" altLang="en-US" sz="1400">
                <a:solidFill>
                  <a:srgbClr val="FF0000"/>
                </a:solidFill>
              </a:rPr>
              <a:t>％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8930640" y="3101340"/>
            <a:ext cx="609600" cy="274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</a:rPr>
              <a:t>7.0</a:t>
            </a:r>
            <a:r>
              <a:rPr kumimoji="1" lang="ja-JP" altLang="en-US" sz="1400">
                <a:solidFill>
                  <a:srgbClr val="FF0000"/>
                </a:solidFill>
              </a:rPr>
              <a:t>％</a:t>
            </a:r>
          </a:p>
        </xdr:txBody>
      </xdr:sp>
    </xdr:grpSp>
    <xdr:clientData/>
  </xdr:twoCellAnchor>
  <xdr:twoCellAnchor>
    <xdr:from>
      <xdr:col>8</xdr:col>
      <xdr:colOff>226907</xdr:colOff>
      <xdr:row>17</xdr:row>
      <xdr:rowOff>85514</xdr:rowOff>
    </xdr:from>
    <xdr:to>
      <xdr:col>15</xdr:col>
      <xdr:colOff>531707</xdr:colOff>
      <xdr:row>33</xdr:row>
      <xdr:rowOff>146474</xdr:rowOff>
    </xdr:to>
    <xdr:grpSp>
      <xdr:nvGrpSpPr>
        <xdr:cNvPr id="19" name="グループ化 18"/>
        <xdr:cNvGrpSpPr/>
      </xdr:nvGrpSpPr>
      <xdr:grpSpPr>
        <a:xfrm>
          <a:off x="5103707" y="3006514"/>
          <a:ext cx="4572000" cy="2770293"/>
          <a:chOff x="5103707" y="3006514"/>
          <a:chExt cx="4572000" cy="2770293"/>
        </a:xfrm>
      </xdr:grpSpPr>
      <xdr:graphicFrame macro="">
        <xdr:nvGraphicFramePr>
          <xdr:cNvPr id="9" name="グラフ 8"/>
          <xdr:cNvGraphicFramePr/>
        </xdr:nvGraphicFramePr>
        <xdr:xfrm>
          <a:off x="5103707" y="3006514"/>
          <a:ext cx="4572000" cy="27702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6" name="直線矢印コネクタ 15"/>
          <xdr:cNvCxnSpPr/>
        </xdr:nvCxnSpPr>
        <xdr:spPr>
          <a:xfrm>
            <a:off x="6832599" y="5080000"/>
            <a:ext cx="287867" cy="8467"/>
          </a:xfrm>
          <a:prstGeom prst="straightConnector1">
            <a:avLst/>
          </a:prstGeom>
          <a:ln w="22225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矢印コネクタ 16"/>
          <xdr:cNvCxnSpPr/>
        </xdr:nvCxnSpPr>
        <xdr:spPr>
          <a:xfrm flipH="1">
            <a:off x="7027332" y="3344334"/>
            <a:ext cx="287867" cy="8467"/>
          </a:xfrm>
          <a:prstGeom prst="straightConnector1">
            <a:avLst/>
          </a:prstGeom>
          <a:ln w="22225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423333</xdr:colOff>
      <xdr:row>2</xdr:row>
      <xdr:rowOff>42333</xdr:rowOff>
    </xdr:from>
    <xdr:to>
      <xdr:col>13</xdr:col>
      <xdr:colOff>541867</xdr:colOff>
      <xdr:row>5</xdr:row>
      <xdr:rowOff>42333</xdr:rowOff>
    </xdr:to>
    <xdr:sp macro="" textlink="">
      <xdr:nvSpPr>
        <xdr:cNvPr id="18" name="テキスト ボックス 17"/>
        <xdr:cNvSpPr txBox="1"/>
      </xdr:nvSpPr>
      <xdr:spPr>
        <a:xfrm>
          <a:off x="7128933" y="406400"/>
          <a:ext cx="1337734" cy="50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サンプル数</a:t>
          </a:r>
          <a:r>
            <a:rPr kumimoji="1" lang="en-US" altLang="ja-JP" sz="1100"/>
            <a:t>n=40</a:t>
          </a:r>
        </a:p>
        <a:p>
          <a:r>
            <a:rPr kumimoji="1" lang="ja-JP" altLang="en-US" sz="1100"/>
            <a:t>合格判定数ｃ＝</a:t>
          </a:r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1</xdr:row>
      <xdr:rowOff>209549</xdr:rowOff>
    </xdr:from>
    <xdr:to>
      <xdr:col>21</xdr:col>
      <xdr:colOff>95250</xdr:colOff>
      <xdr:row>23</xdr:row>
      <xdr:rowOff>47624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323850</xdr:colOff>
      <xdr:row>3</xdr:row>
      <xdr:rowOff>142875</xdr:rowOff>
    </xdr:from>
    <xdr:to>
      <xdr:col>20</xdr:col>
      <xdr:colOff>619125</xdr:colOff>
      <xdr:row>3</xdr:row>
      <xdr:rowOff>152400</xdr:rowOff>
    </xdr:to>
    <xdr:cxnSp macro="">
      <xdr:nvCxnSpPr>
        <xdr:cNvPr id="9" name="直線コネクタ 8"/>
        <xdr:cNvCxnSpPr/>
      </xdr:nvCxnSpPr>
      <xdr:spPr>
        <a:xfrm flipV="1">
          <a:off x="8048625" y="695325"/>
          <a:ext cx="44100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18</xdr:row>
      <xdr:rowOff>38100</xdr:rowOff>
    </xdr:from>
    <xdr:to>
      <xdr:col>20</xdr:col>
      <xdr:colOff>609600</xdr:colOff>
      <xdr:row>18</xdr:row>
      <xdr:rowOff>47625</xdr:rowOff>
    </xdr:to>
    <xdr:cxnSp macro="">
      <xdr:nvCxnSpPr>
        <xdr:cNvPr id="10" name="直線コネクタ 9"/>
        <xdr:cNvCxnSpPr/>
      </xdr:nvCxnSpPr>
      <xdr:spPr>
        <a:xfrm flipV="1">
          <a:off x="8039100" y="3162300"/>
          <a:ext cx="44100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66675</xdr:rowOff>
    </xdr:from>
    <xdr:to>
      <xdr:col>14</xdr:col>
      <xdr:colOff>542925</xdr:colOff>
      <xdr:row>17</xdr:row>
      <xdr:rowOff>66675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20</xdr:row>
      <xdr:rowOff>57150</xdr:rowOff>
    </xdr:from>
    <xdr:to>
      <xdr:col>6</xdr:col>
      <xdr:colOff>523875</xdr:colOff>
      <xdr:row>36</xdr:row>
      <xdr:rowOff>57150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95250</xdr:colOff>
      <xdr:row>20</xdr:row>
      <xdr:rowOff>19050</xdr:rowOff>
    </xdr:from>
    <xdr:to>
      <xdr:col>14</xdr:col>
      <xdr:colOff>552450</xdr:colOff>
      <xdr:row>36</xdr:row>
      <xdr:rowOff>19050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533399</xdr:colOff>
      <xdr:row>1</xdr:row>
      <xdr:rowOff>57149</xdr:rowOff>
    </xdr:from>
    <xdr:to>
      <xdr:col>13</xdr:col>
      <xdr:colOff>581024</xdr:colOff>
      <xdr:row>22</xdr:row>
      <xdr:rowOff>85724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I3" sqref="I3"/>
    </sheetView>
  </sheetViews>
  <sheetFormatPr defaultRowHeight="13.2"/>
  <cols>
    <col min="9" max="9" width="12.77734375" bestFit="1" customWidth="1"/>
  </cols>
  <sheetData>
    <row r="1" spans="1:9">
      <c r="A1" t="s">
        <v>2</v>
      </c>
      <c r="B1" t="s">
        <v>3</v>
      </c>
      <c r="H1" t="s">
        <v>4</v>
      </c>
    </row>
    <row r="2" spans="1:9">
      <c r="A2">
        <v>0</v>
      </c>
      <c r="B2">
        <v>4.0000000000000001E-3</v>
      </c>
      <c r="H2">
        <v>0</v>
      </c>
      <c r="I2">
        <v>0.107</v>
      </c>
    </row>
    <row r="3" spans="1:9">
      <c r="A3">
        <v>1</v>
      </c>
      <c r="B3">
        <v>3.1E-2</v>
      </c>
      <c r="H3">
        <v>1</v>
      </c>
      <c r="I3">
        <v>0.26800000000000002</v>
      </c>
    </row>
    <row r="4" spans="1:9">
      <c r="A4">
        <v>2</v>
      </c>
      <c r="B4">
        <v>0.109</v>
      </c>
      <c r="H4">
        <v>2</v>
      </c>
      <c r="I4">
        <v>0.30199999999999999</v>
      </c>
    </row>
    <row r="5" spans="1:9">
      <c r="A5">
        <v>3</v>
      </c>
      <c r="B5">
        <v>0.219</v>
      </c>
      <c r="H5">
        <v>3</v>
      </c>
      <c r="I5">
        <v>0.20100000000000001</v>
      </c>
    </row>
    <row r="6" spans="1:9">
      <c r="A6">
        <v>4</v>
      </c>
      <c r="B6">
        <v>0.27400000000000002</v>
      </c>
      <c r="H6">
        <v>4</v>
      </c>
      <c r="I6">
        <v>8.7999999999999995E-2</v>
      </c>
    </row>
    <row r="7" spans="1:9">
      <c r="A7">
        <v>5</v>
      </c>
      <c r="B7">
        <v>0.219</v>
      </c>
      <c r="H7">
        <v>5</v>
      </c>
      <c r="I7">
        <v>2.5999999999999999E-2</v>
      </c>
    </row>
    <row r="8" spans="1:9">
      <c r="A8">
        <v>6</v>
      </c>
      <c r="B8">
        <v>0.109</v>
      </c>
      <c r="H8">
        <v>6</v>
      </c>
      <c r="I8">
        <v>6.0000000000000001E-3</v>
      </c>
    </row>
    <row r="9" spans="1:9">
      <c r="A9">
        <v>7</v>
      </c>
      <c r="B9">
        <v>3.1E-2</v>
      </c>
      <c r="H9">
        <v>7</v>
      </c>
      <c r="I9">
        <v>1E-3</v>
      </c>
    </row>
    <row r="10" spans="1:9">
      <c r="A10">
        <v>8</v>
      </c>
      <c r="B10">
        <v>4.0000000000000001E-3</v>
      </c>
      <c r="H10">
        <v>8</v>
      </c>
      <c r="I10">
        <f>45*(0.2^8)*(0.8^2)</f>
        <v>7.3728000000000077E-5</v>
      </c>
    </row>
    <row r="11" spans="1:9">
      <c r="H11">
        <v>9</v>
      </c>
      <c r="I11">
        <f>10*(0.2^9)*(0.8^1)</f>
        <v>4.0960000000000036E-6</v>
      </c>
    </row>
    <row r="12" spans="1:9">
      <c r="H12">
        <v>10</v>
      </c>
      <c r="I12">
        <f>1*(0.2^10)*(0.8^0)</f>
        <v>1.0240000000000011E-7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"/>
  <sheetViews>
    <sheetView zoomScale="90" zoomScaleNormal="90" workbookViewId="0">
      <selection activeCell="D6" sqref="D6"/>
    </sheetView>
  </sheetViews>
  <sheetFormatPr defaultRowHeight="13.2"/>
  <cols>
    <col min="1" max="1" width="16.21875" bestFit="1" customWidth="1"/>
    <col min="11" max="11" width="5" customWidth="1"/>
    <col min="12" max="12" width="16.21875" bestFit="1" customWidth="1"/>
    <col min="17" max="17" width="17" bestFit="1" customWidth="1"/>
  </cols>
  <sheetData>
    <row r="1" spans="1:15">
      <c r="A1" t="s">
        <v>5</v>
      </c>
      <c r="B1">
        <v>5.0000000000000001E-3</v>
      </c>
      <c r="L1" t="s">
        <v>5</v>
      </c>
      <c r="M1">
        <v>0.02</v>
      </c>
    </row>
    <row r="2" spans="1:15">
      <c r="A2" t="s">
        <v>6</v>
      </c>
      <c r="B2">
        <v>50</v>
      </c>
      <c r="L2" t="s">
        <v>6</v>
      </c>
      <c r="M2">
        <v>50</v>
      </c>
    </row>
    <row r="3" spans="1:15">
      <c r="A3" t="s">
        <v>4</v>
      </c>
      <c r="C3" t="s">
        <v>3</v>
      </c>
      <c r="L3" t="s">
        <v>4</v>
      </c>
      <c r="N3" t="s">
        <v>3</v>
      </c>
    </row>
    <row r="4" spans="1:15">
      <c r="A4">
        <v>0</v>
      </c>
      <c r="B4">
        <f>BINOMDIST(A4,$B$2,$B$1,TRUE)</f>
        <v>0.77831255706864211</v>
      </c>
      <c r="C4">
        <f>BINOMDIST(A4,$B$2,$B$1,FALSE)</f>
        <v>0.77831255706864211</v>
      </c>
      <c r="L4">
        <v>0</v>
      </c>
      <c r="M4">
        <f>BINOMDIST(L4,$M$2,$M$1,TRUE)</f>
        <v>0.36416968008711709</v>
      </c>
      <c r="N4">
        <f>BINOMDIST(L4,$M$2,$M$1,FALSE)</f>
        <v>0.36416968008711709</v>
      </c>
    </row>
    <row r="5" spans="1:15">
      <c r="A5">
        <v>1</v>
      </c>
      <c r="B5">
        <f>BINOMDIST(A5,$B$2,$B$1,TRUE)</f>
        <v>0.97386847593010994</v>
      </c>
      <c r="C5">
        <f>BINOMDIST(A5,$B$2,$B$1,FALSE)</f>
        <v>0.19555591886146786</v>
      </c>
      <c r="D5">
        <f>1-B5</f>
        <v>2.6131524069890055E-2</v>
      </c>
      <c r="L5">
        <v>1</v>
      </c>
      <c r="M5">
        <f t="shared" ref="M5:M9" si="0">BINOMDIST(L5,$M$2,$M$1,TRUE)</f>
        <v>0.73577139446172657</v>
      </c>
      <c r="N5">
        <f t="shared" ref="N5:N9" si="1">BINOMDIST(L5,$M$2,$M$1,FALSE)</f>
        <v>0.3716017143746092</v>
      </c>
      <c r="O5">
        <f>1-M5</f>
        <v>0.26422860553827343</v>
      </c>
    </row>
    <row r="6" spans="1:15">
      <c r="A6">
        <v>2</v>
      </c>
      <c r="B6">
        <f>BINOMDIST(A6,$B$2,$B$1,TRUE)</f>
        <v>0.99794445589044134</v>
      </c>
      <c r="C6">
        <f t="shared" ref="C6:C9" si="2">BINOMDIST(A6,$B$2,$B$1,FALSE)</f>
        <v>2.4075979960331482E-2</v>
      </c>
      <c r="L6">
        <v>2</v>
      </c>
      <c r="M6">
        <f t="shared" si="0"/>
        <v>0.921572251649031</v>
      </c>
      <c r="N6">
        <f t="shared" si="1"/>
        <v>0.1858008571873046</v>
      </c>
    </row>
    <row r="7" spans="1:15">
      <c r="A7">
        <v>3</v>
      </c>
      <c r="B7">
        <f t="shared" ref="B7:B9" si="3">BINOMDIST(A7,$B$2,$B$1,TRUE)</f>
        <v>0.99988021307318165</v>
      </c>
      <c r="C7">
        <f t="shared" si="2"/>
        <v>1.9357571827402185E-3</v>
      </c>
      <c r="L7">
        <v>3</v>
      </c>
      <c r="M7">
        <f t="shared" si="0"/>
        <v>0.98224191930202842</v>
      </c>
      <c r="N7">
        <f t="shared" si="1"/>
        <v>6.0669667652997417E-2</v>
      </c>
    </row>
    <row r="8" spans="1:15">
      <c r="A8">
        <v>4</v>
      </c>
      <c r="B8">
        <f t="shared" si="3"/>
        <v>0.99999451029377062</v>
      </c>
      <c r="C8">
        <f t="shared" si="2"/>
        <v>1.1429722058893257E-4</v>
      </c>
      <c r="L8">
        <v>4</v>
      </c>
      <c r="M8">
        <f t="shared" si="0"/>
        <v>0.99679025797392062</v>
      </c>
      <c r="N8">
        <f t="shared" si="1"/>
        <v>1.4548338671892251E-2</v>
      </c>
    </row>
    <row r="9" spans="1:15">
      <c r="A9">
        <v>5</v>
      </c>
      <c r="B9">
        <f t="shared" si="3"/>
        <v>0.99999979438638076</v>
      </c>
      <c r="C9">
        <f t="shared" si="2"/>
        <v>5.2840926101416053E-6</v>
      </c>
      <c r="L9">
        <v>5</v>
      </c>
      <c r="M9">
        <f t="shared" si="0"/>
        <v>0.99952178278578607</v>
      </c>
      <c r="N9">
        <f t="shared" si="1"/>
        <v>2.7315248118654845E-3</v>
      </c>
    </row>
    <row r="18" spans="1:15">
      <c r="A18" t="s">
        <v>5</v>
      </c>
      <c r="B18">
        <v>0.01</v>
      </c>
      <c r="L18" t="s">
        <v>5</v>
      </c>
      <c r="M18">
        <v>0.05</v>
      </c>
    </row>
    <row r="19" spans="1:15">
      <c r="A19" t="s">
        <v>6</v>
      </c>
      <c r="B19">
        <v>50</v>
      </c>
      <c r="L19" t="s">
        <v>6</v>
      </c>
      <c r="M19">
        <v>50</v>
      </c>
    </row>
    <row r="20" spans="1:15">
      <c r="A20" t="s">
        <v>4</v>
      </c>
      <c r="C20" t="s">
        <v>3</v>
      </c>
      <c r="L20" t="s">
        <v>4</v>
      </c>
      <c r="N20" t="s">
        <v>3</v>
      </c>
    </row>
    <row r="21" spans="1:15">
      <c r="A21">
        <v>0</v>
      </c>
      <c r="B21">
        <f>BINOMDIST(A21,$B$19,$B$18,TRUE)</f>
        <v>0.60500606713753657</v>
      </c>
      <c r="C21">
        <f>BINOMDIST(A21,$B$19,$B$18,FALSE)</f>
        <v>0.60500606713753657</v>
      </c>
      <c r="L21">
        <v>0</v>
      </c>
      <c r="M21">
        <f>BINOMDIST(L21,$M$19,$M$18,TRUE)</f>
        <v>7.6944975276713304E-2</v>
      </c>
      <c r="N21">
        <f>BINOMDIST(L21,$M$19,$M$18,FALSE)</f>
        <v>7.6944975276713304E-2</v>
      </c>
    </row>
    <row r="22" spans="1:15">
      <c r="A22">
        <v>1</v>
      </c>
      <c r="B22">
        <f t="shared" ref="B22:B26" si="4">BINOMDIST(A22,$B$19,$B$18,TRUE)</f>
        <v>0.9105646869039693</v>
      </c>
      <c r="C22">
        <f t="shared" ref="C22:C26" si="5">BINOMDIST(A22,$B$19,$B$18,FALSE)</f>
        <v>0.30555861976643267</v>
      </c>
      <c r="D22">
        <f>1-B22</f>
        <v>8.94353130960307E-2</v>
      </c>
      <c r="L22">
        <v>1</v>
      </c>
      <c r="M22">
        <f t="shared" ref="M22:M26" si="6">BINOMDIST(L22,$M$19,$M$18,TRUE)</f>
        <v>0.2794317523206955</v>
      </c>
      <c r="N22">
        <f t="shared" ref="N22:N26" si="7">BINOMDIST(L22,$M$19,$M$18,FALSE)</f>
        <v>0.20248677704398246</v>
      </c>
      <c r="O22">
        <f>1-M22</f>
        <v>0.7205682476793045</v>
      </c>
    </row>
    <row r="23" spans="1:15">
      <c r="A23">
        <v>2</v>
      </c>
      <c r="B23">
        <f t="shared" si="4"/>
        <v>0.98618272916939964</v>
      </c>
      <c r="C23">
        <f t="shared" si="5"/>
        <v>7.5618042265430327E-2</v>
      </c>
      <c r="L23">
        <v>2</v>
      </c>
      <c r="M23">
        <f t="shared" si="6"/>
        <v>0.54053312271951548</v>
      </c>
      <c r="N23">
        <f t="shared" si="7"/>
        <v>0.26110137039881948</v>
      </c>
    </row>
    <row r="24" spans="1:15">
      <c r="A24">
        <v>3</v>
      </c>
      <c r="B24">
        <f t="shared" si="4"/>
        <v>0.99840382690926721</v>
      </c>
      <c r="C24">
        <f t="shared" si="5"/>
        <v>1.222109773986752E-2</v>
      </c>
      <c r="L24">
        <v>3</v>
      </c>
      <c r="M24">
        <f t="shared" si="6"/>
        <v>0.7604079609501001</v>
      </c>
      <c r="N24">
        <f t="shared" si="7"/>
        <v>0.21987483823058479</v>
      </c>
    </row>
    <row r="25" spans="1:15">
      <c r="A25">
        <v>4</v>
      </c>
      <c r="B25">
        <f t="shared" si="4"/>
        <v>0.99985431073192821</v>
      </c>
      <c r="C25">
        <f t="shared" si="5"/>
        <v>1.4504838226610448E-3</v>
      </c>
      <c r="L25">
        <v>4</v>
      </c>
      <c r="M25">
        <f t="shared" si="6"/>
        <v>0.89638318985585652</v>
      </c>
      <c r="N25">
        <f t="shared" si="7"/>
        <v>0.13597522890575633</v>
      </c>
    </row>
    <row r="26" spans="1:15">
      <c r="A26">
        <v>5</v>
      </c>
      <c r="B26">
        <f t="shared" si="4"/>
        <v>0.99998910316797351</v>
      </c>
      <c r="C26">
        <f t="shared" si="5"/>
        <v>1.3479243604526853E-4</v>
      </c>
      <c r="L26">
        <v>5</v>
      </c>
      <c r="M26">
        <f t="shared" si="6"/>
        <v>0.96222382701022269</v>
      </c>
      <c r="N26">
        <f t="shared" si="7"/>
        <v>6.5840637154366277E-2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9"/>
  <sheetViews>
    <sheetView tabSelected="1" zoomScale="90" zoomScaleNormal="90" workbookViewId="0">
      <selection activeCell="J1" sqref="J1:K18"/>
    </sheetView>
  </sheetViews>
  <sheetFormatPr defaultRowHeight="13.2"/>
  <cols>
    <col min="5" max="5" width="14.21875" bestFit="1" customWidth="1"/>
  </cols>
  <sheetData>
    <row r="1" spans="1:13">
      <c r="A1" s="10" t="s">
        <v>0</v>
      </c>
      <c r="B1">
        <v>50</v>
      </c>
      <c r="K1" t="s">
        <v>7</v>
      </c>
      <c r="L1" t="s">
        <v>8</v>
      </c>
      <c r="M1" t="s">
        <v>9</v>
      </c>
    </row>
    <row r="2" spans="1:13">
      <c r="A2" s="10" t="s">
        <v>1</v>
      </c>
      <c r="B2">
        <v>1</v>
      </c>
      <c r="J2" s="10" t="s">
        <v>0</v>
      </c>
      <c r="K2">
        <v>50</v>
      </c>
      <c r="L2">
        <v>50</v>
      </c>
      <c r="M2">
        <v>50</v>
      </c>
    </row>
    <row r="3" spans="1:13">
      <c r="A3" s="10" t="s">
        <v>36</v>
      </c>
      <c r="J3" s="10" t="s">
        <v>1</v>
      </c>
      <c r="K3">
        <v>0</v>
      </c>
      <c r="L3">
        <v>1</v>
      </c>
      <c r="M3">
        <v>2</v>
      </c>
    </row>
    <row r="4" spans="1:13">
      <c r="A4" s="3">
        <v>0</v>
      </c>
      <c r="B4">
        <f>BINOMDIST(B$2,B$1,A4,TRUE)*100</f>
        <v>100</v>
      </c>
      <c r="J4" s="10" t="s">
        <v>36</v>
      </c>
    </row>
    <row r="5" spans="1:13">
      <c r="A5" s="4">
        <v>5.0000000000000001E-3</v>
      </c>
      <c r="B5" s="2">
        <f>BINOMDIST(B$2,B$1,A5,TRUE)*100</f>
        <v>97.386847593010998</v>
      </c>
      <c r="J5" s="3">
        <v>0</v>
      </c>
      <c r="K5">
        <f>BINOMDIST(K$3,K$2,J5,TRUE)*100</f>
        <v>100</v>
      </c>
      <c r="L5">
        <f>BINOMDIST(L$3,L$2,J5,TRUE)*100</f>
        <v>100</v>
      </c>
      <c r="M5">
        <f>BINOMDIST(M$3,M$2,J5,TRUE)*100</f>
        <v>100</v>
      </c>
    </row>
    <row r="6" spans="1:13">
      <c r="A6" s="3">
        <v>0.01</v>
      </c>
      <c r="B6" s="2">
        <f t="shared" ref="B6:B17" si="0">BINOMDIST(B$2,B$1,A6,TRUE)*100</f>
        <v>91.056468690396926</v>
      </c>
      <c r="J6" s="4">
        <v>5.0000000000000001E-3</v>
      </c>
      <c r="K6" s="2">
        <f>BINOMDIST(K$3,K$2,J6,TRUE)*100</f>
        <v>77.831255706864212</v>
      </c>
      <c r="L6">
        <f t="shared" ref="L6:L18" si="1">BINOMDIST(L$3,L$2,J6,TRUE)*100</f>
        <v>97.386847593010998</v>
      </c>
      <c r="M6">
        <f t="shared" ref="M6:M18" si="2">BINOMDIST(M$3,M$2,J6,TRUE)*100</f>
        <v>99.79444558904413</v>
      </c>
    </row>
    <row r="7" spans="1:13">
      <c r="A7" s="3">
        <v>0.02</v>
      </c>
      <c r="B7" s="2">
        <f t="shared" si="0"/>
        <v>73.577139446172652</v>
      </c>
      <c r="J7" s="3">
        <v>0.01</v>
      </c>
      <c r="K7" s="2">
        <f t="shared" ref="K7:K18" si="3">BINOMDIST(K$3,K$2,J7,TRUE)*100</f>
        <v>60.500606713753655</v>
      </c>
      <c r="L7">
        <f t="shared" si="1"/>
        <v>91.056468690396926</v>
      </c>
      <c r="M7">
        <f t="shared" si="2"/>
        <v>98.618272916939958</v>
      </c>
    </row>
    <row r="8" spans="1:13">
      <c r="A8" s="3">
        <v>0.03</v>
      </c>
      <c r="B8" s="2">
        <f t="shared" si="0"/>
        <v>55.527987330731655</v>
      </c>
      <c r="J8" s="3">
        <v>0.02</v>
      </c>
      <c r="K8" s="2">
        <f t="shared" si="3"/>
        <v>36.416968008711706</v>
      </c>
      <c r="L8">
        <f t="shared" si="1"/>
        <v>73.577139446172652</v>
      </c>
      <c r="M8">
        <f t="shared" si="2"/>
        <v>92.157225164903096</v>
      </c>
    </row>
    <row r="9" spans="1:13">
      <c r="A9" s="3">
        <v>0.04</v>
      </c>
      <c r="B9" s="2">
        <f t="shared" si="0"/>
        <v>40.048119669295211</v>
      </c>
      <c r="J9" s="3">
        <v>0.03</v>
      </c>
      <c r="K9" s="2">
        <f t="shared" si="3"/>
        <v>21.806537534740762</v>
      </c>
      <c r="L9">
        <f t="shared" si="1"/>
        <v>55.527987330731655</v>
      </c>
      <c r="M9">
        <f t="shared" si="2"/>
        <v>81.079807536972126</v>
      </c>
    </row>
    <row r="10" spans="1:13">
      <c r="A10" s="3">
        <v>0.05</v>
      </c>
      <c r="B10" s="2">
        <f t="shared" si="0"/>
        <v>27.943175232069549</v>
      </c>
      <c r="J10" s="3">
        <v>0.04</v>
      </c>
      <c r="K10" s="2">
        <f t="shared" si="3"/>
        <v>12.98857935220386</v>
      </c>
      <c r="L10">
        <f t="shared" si="1"/>
        <v>40.048119669295211</v>
      </c>
      <c r="M10">
        <f t="shared" si="2"/>
        <v>67.671400409659356</v>
      </c>
    </row>
    <row r="11" spans="1:13">
      <c r="A11" s="3">
        <v>0.06</v>
      </c>
      <c r="B11" s="2">
        <f t="shared" si="0"/>
        <v>19.000325813752429</v>
      </c>
      <c r="J11" s="3">
        <v>0.05</v>
      </c>
      <c r="K11" s="2">
        <f t="shared" si="3"/>
        <v>7.6944975276713308</v>
      </c>
      <c r="L11">
        <f t="shared" si="1"/>
        <v>27.943175232069549</v>
      </c>
      <c r="M11">
        <f t="shared" si="2"/>
        <v>54.053312271951548</v>
      </c>
    </row>
    <row r="12" spans="1:13">
      <c r="A12" s="3">
        <v>7.0000000000000007E-2</v>
      </c>
      <c r="B12" s="2">
        <f t="shared" si="0"/>
        <v>12.649349882159298</v>
      </c>
      <c r="J12" s="3">
        <v>0.06</v>
      </c>
      <c r="K12" s="2">
        <f t="shared" si="3"/>
        <v>4.5330726560729184</v>
      </c>
      <c r="L12">
        <f t="shared" si="1"/>
        <v>19.000325813752429</v>
      </c>
      <c r="M12">
        <f t="shared" si="2"/>
        <v>41.624647241187432</v>
      </c>
    </row>
    <row r="13" spans="1:13">
      <c r="A13" s="3">
        <v>0.08</v>
      </c>
      <c r="B13" s="2">
        <f t="shared" si="0"/>
        <v>8.2712022926815063</v>
      </c>
      <c r="J13" s="3">
        <v>7.0000000000000007E-2</v>
      </c>
      <c r="K13" s="2">
        <f t="shared" si="3"/>
        <v>2.65550686013728</v>
      </c>
      <c r="L13">
        <f t="shared" si="1"/>
        <v>12.649349882159298</v>
      </c>
      <c r="M13">
        <f t="shared" si="2"/>
        <v>31.078856100189167</v>
      </c>
    </row>
    <row r="14" spans="1:13">
      <c r="A14" s="3">
        <v>0.09</v>
      </c>
      <c r="B14" s="2">
        <f t="shared" si="0"/>
        <v>5.323846054627877</v>
      </c>
      <c r="J14" s="3">
        <v>0.08</v>
      </c>
      <c r="K14" s="2">
        <f t="shared" si="3"/>
        <v>1.5466475831843465</v>
      </c>
      <c r="L14">
        <f t="shared" si="1"/>
        <v>8.2712022926815063</v>
      </c>
      <c r="M14">
        <f t="shared" si="2"/>
        <v>22.597427543349365</v>
      </c>
    </row>
    <row r="15" spans="1:13">
      <c r="A15" s="3">
        <v>0.1</v>
      </c>
      <c r="B15" s="2">
        <f t="shared" si="0"/>
        <v>3.3785859692431863</v>
      </c>
      <c r="J15" s="3">
        <v>0.09</v>
      </c>
      <c r="K15" s="2">
        <f t="shared" si="3"/>
        <v>0.8955083012405487</v>
      </c>
      <c r="L15">
        <f t="shared" si="1"/>
        <v>5.323846054627877</v>
      </c>
      <c r="M15">
        <f t="shared" si="2"/>
        <v>16.054049072451015</v>
      </c>
    </row>
    <row r="16" spans="1:13">
      <c r="A16" s="3">
        <v>0.11</v>
      </c>
      <c r="B16" s="2">
        <f t="shared" si="0"/>
        <v>2.1164654523499493</v>
      </c>
      <c r="J16" s="3">
        <v>0.1</v>
      </c>
      <c r="K16" s="2">
        <f t="shared" si="3"/>
        <v>0.51537752073201137</v>
      </c>
      <c r="L16">
        <f t="shared" si="1"/>
        <v>3.3785859692431863</v>
      </c>
      <c r="M16">
        <f t="shared" si="2"/>
        <v>11.172875634634719</v>
      </c>
    </row>
    <row r="17" spans="1:16">
      <c r="A17" s="3">
        <v>0.12</v>
      </c>
      <c r="B17" s="2">
        <f t="shared" si="0"/>
        <v>1.3099037142627616</v>
      </c>
      <c r="J17" s="3">
        <v>0.11</v>
      </c>
      <c r="K17" s="2">
        <f t="shared" si="3"/>
        <v>0.29478157317550141</v>
      </c>
      <c r="L17">
        <f t="shared" si="1"/>
        <v>2.1164654523499493</v>
      </c>
      <c r="M17">
        <f t="shared" si="2"/>
        <v>7.6326879853557212</v>
      </c>
    </row>
    <row r="18" spans="1:16">
      <c r="J18" s="3">
        <v>0.12</v>
      </c>
      <c r="K18" s="2">
        <f t="shared" si="3"/>
        <v>0.16754582391733</v>
      </c>
      <c r="L18">
        <f t="shared" si="1"/>
        <v>1.3099037142627616</v>
      </c>
      <c r="M18">
        <f t="shared" si="2"/>
        <v>5.1264175751895475</v>
      </c>
    </row>
    <row r="21" spans="1:16">
      <c r="B21" t="s">
        <v>11</v>
      </c>
      <c r="C21" t="s">
        <v>10</v>
      </c>
      <c r="D21" t="s">
        <v>12</v>
      </c>
      <c r="O21" s="10" t="s">
        <v>0</v>
      </c>
      <c r="P21">
        <v>50</v>
      </c>
    </row>
    <row r="22" spans="1:16">
      <c r="A22" s="10" t="s">
        <v>0</v>
      </c>
      <c r="B22">
        <v>50</v>
      </c>
      <c r="C22">
        <v>100</v>
      </c>
      <c r="D22">
        <v>200</v>
      </c>
      <c r="O22" s="10" t="s">
        <v>1</v>
      </c>
      <c r="P22">
        <v>1</v>
      </c>
    </row>
    <row r="23" spans="1:16">
      <c r="A23" s="10" t="s">
        <v>1</v>
      </c>
      <c r="B23">
        <v>1</v>
      </c>
      <c r="C23">
        <v>2</v>
      </c>
      <c r="D23">
        <v>4</v>
      </c>
      <c r="O23" s="10" t="s">
        <v>36</v>
      </c>
    </row>
    <row r="24" spans="1:16">
      <c r="A24" s="10" t="s">
        <v>36</v>
      </c>
      <c r="O24" s="3">
        <v>0</v>
      </c>
      <c r="P24">
        <f>BINOMDIST($P$22,$P$21,O24,TRUE)*100</f>
        <v>100</v>
      </c>
    </row>
    <row r="25" spans="1:16">
      <c r="A25" s="3">
        <v>0</v>
      </c>
      <c r="B25">
        <f>BINOMDIST(B$23,B$22,A25,TRUE)*100</f>
        <v>100</v>
      </c>
      <c r="C25">
        <f>BINOMDIST(C$23,C$22,A25,TRUE)*100</f>
        <v>100</v>
      </c>
      <c r="D25">
        <f>BINOMDIST(D$23,D$22,A25,TRUE)*100</f>
        <v>100</v>
      </c>
      <c r="E25">
        <v>100</v>
      </c>
      <c r="O25" s="4">
        <v>5.0000000000000001E-3</v>
      </c>
      <c r="P25">
        <f t="shared" ref="P25:P37" si="4">BINOMDIST($P$22,$P$21,O25,TRUE)*100</f>
        <v>97.386847593010998</v>
      </c>
    </row>
    <row r="26" spans="1:16">
      <c r="A26" s="4">
        <v>5.0000000000000001E-3</v>
      </c>
      <c r="B26">
        <f t="shared" ref="B26:B39" si="5">BINOMDIST(B$23,B$22,A26,TRUE)*100</f>
        <v>97.386847593010998</v>
      </c>
      <c r="C26">
        <f t="shared" ref="C26:C39" si="6">BINOMDIST(C$23,C$22,A26,TRUE)*100</f>
        <v>98.589708346415293</v>
      </c>
      <c r="D26">
        <f t="shared" ref="D26:D39" si="7">BINOMDIST(D$23,D$22,A26,TRUE)*100</f>
        <v>99.645452019548756</v>
      </c>
      <c r="E26">
        <v>100</v>
      </c>
      <c r="O26" s="3">
        <v>0.01</v>
      </c>
      <c r="P26">
        <f t="shared" si="4"/>
        <v>91.056468690396926</v>
      </c>
    </row>
    <row r="27" spans="1:16">
      <c r="A27" s="3">
        <v>0.01</v>
      </c>
      <c r="B27">
        <f t="shared" si="5"/>
        <v>91.056468690396926</v>
      </c>
      <c r="C27">
        <f t="shared" si="6"/>
        <v>92.062679774781969</v>
      </c>
      <c r="D27">
        <f t="shared" si="7"/>
        <v>94.825373636921412</v>
      </c>
      <c r="E27">
        <v>100</v>
      </c>
      <c r="O27" s="3">
        <v>0.02</v>
      </c>
      <c r="P27">
        <f t="shared" si="4"/>
        <v>73.577139446172652</v>
      </c>
    </row>
    <row r="28" spans="1:16">
      <c r="A28" s="3">
        <v>0.02</v>
      </c>
      <c r="B28">
        <f t="shared" si="5"/>
        <v>73.577139446172652</v>
      </c>
      <c r="C28">
        <f t="shared" si="6"/>
        <v>67.668562235177902</v>
      </c>
      <c r="D28">
        <f t="shared" si="7"/>
        <v>62.884358012881705</v>
      </c>
      <c r="E28">
        <v>100</v>
      </c>
      <c r="O28" s="3">
        <v>0.03</v>
      </c>
      <c r="P28">
        <f t="shared" si="4"/>
        <v>55.527987330731655</v>
      </c>
    </row>
    <row r="29" spans="1:16">
      <c r="A29" s="3">
        <v>0.02</v>
      </c>
      <c r="B29">
        <v>73.577139446172566</v>
      </c>
      <c r="C29">
        <v>67.668562235177788</v>
      </c>
      <c r="D29">
        <v>62.884358012881478</v>
      </c>
      <c r="E29">
        <v>0</v>
      </c>
      <c r="O29" s="3">
        <v>0.04</v>
      </c>
      <c r="P29">
        <f t="shared" si="4"/>
        <v>40.048119669295211</v>
      </c>
    </row>
    <row r="30" spans="1:16">
      <c r="A30" s="3">
        <v>0.03</v>
      </c>
      <c r="B30">
        <f t="shared" si="5"/>
        <v>55.527987330731655</v>
      </c>
      <c r="C30">
        <f t="shared" si="6"/>
        <v>41.977508298185533</v>
      </c>
      <c r="D30">
        <f t="shared" si="7"/>
        <v>28.097956206871423</v>
      </c>
      <c r="E30">
        <v>0</v>
      </c>
      <c r="O30" s="3">
        <v>0.05</v>
      </c>
      <c r="P30">
        <f t="shared" si="4"/>
        <v>27.943175232069549</v>
      </c>
    </row>
    <row r="31" spans="1:16">
      <c r="A31" s="3">
        <v>0.04</v>
      </c>
      <c r="B31">
        <f t="shared" si="5"/>
        <v>40.048119669295211</v>
      </c>
      <c r="C31">
        <f t="shared" si="6"/>
        <v>23.214262367750401</v>
      </c>
      <c r="D31">
        <f t="shared" si="7"/>
        <v>9.5018081039231035</v>
      </c>
      <c r="E31">
        <v>0</v>
      </c>
      <c r="O31" s="3">
        <v>0.06</v>
      </c>
      <c r="P31">
        <f t="shared" si="4"/>
        <v>19.000325813752429</v>
      </c>
    </row>
    <row r="32" spans="1:16">
      <c r="A32" s="3">
        <v>0.05</v>
      </c>
      <c r="B32">
        <f t="shared" si="5"/>
        <v>27.943175232069549</v>
      </c>
      <c r="C32">
        <f t="shared" si="6"/>
        <v>11.826298118512097</v>
      </c>
      <c r="D32">
        <f t="shared" si="7"/>
        <v>2.6446800009120071</v>
      </c>
      <c r="E32">
        <v>0</v>
      </c>
      <c r="O32" s="3">
        <v>7.0000000000000007E-2</v>
      </c>
      <c r="P32">
        <f t="shared" si="4"/>
        <v>12.649349882159298</v>
      </c>
    </row>
    <row r="33" spans="1:16">
      <c r="A33" s="3">
        <v>0.06</v>
      </c>
      <c r="B33">
        <f t="shared" si="5"/>
        <v>19.000325813752429</v>
      </c>
      <c r="C33">
        <f t="shared" si="6"/>
        <v>5.6612776667856819</v>
      </c>
      <c r="D33">
        <f t="shared" si="7"/>
        <v>0.63765726228435637</v>
      </c>
      <c r="E33">
        <v>0</v>
      </c>
      <c r="O33" s="3">
        <v>0.08</v>
      </c>
      <c r="P33">
        <f t="shared" si="4"/>
        <v>8.2712022926815063</v>
      </c>
    </row>
    <row r="34" spans="1:16">
      <c r="A34" s="3">
        <v>7.0000000000000007E-2</v>
      </c>
      <c r="B34">
        <f t="shared" si="5"/>
        <v>12.649349882159298</v>
      </c>
      <c r="C34">
        <f t="shared" si="6"/>
        <v>2.5788541282312556</v>
      </c>
      <c r="D34">
        <f t="shared" si="7"/>
        <v>0.13749625976881949</v>
      </c>
      <c r="E34">
        <v>0</v>
      </c>
      <c r="O34" s="3">
        <v>0.09</v>
      </c>
      <c r="P34">
        <f t="shared" si="4"/>
        <v>5.323846054627877</v>
      </c>
    </row>
    <row r="35" spans="1:16">
      <c r="A35" s="3">
        <v>0.08</v>
      </c>
      <c r="B35">
        <f t="shared" si="5"/>
        <v>8.2712022926815063</v>
      </c>
      <c r="C35">
        <f t="shared" si="6"/>
        <v>1.1272803068665971</v>
      </c>
      <c r="D35">
        <f t="shared" si="7"/>
        <v>2.7070899974117282E-2</v>
      </c>
      <c r="E35">
        <v>0</v>
      </c>
      <c r="O35" s="3">
        <v>0.1</v>
      </c>
      <c r="P35">
        <f t="shared" si="4"/>
        <v>3.3785859692431863</v>
      </c>
    </row>
    <row r="36" spans="1:16">
      <c r="A36" s="3">
        <v>0.09</v>
      </c>
      <c r="B36">
        <f t="shared" si="5"/>
        <v>5.323846054627877</v>
      </c>
      <c r="C36">
        <f t="shared" si="6"/>
        <v>0.47561308566290794</v>
      </c>
      <c r="D36">
        <f t="shared" si="7"/>
        <v>4.9356787025249564E-3</v>
      </c>
      <c r="E36">
        <v>0</v>
      </c>
      <c r="O36" s="3">
        <v>0.11</v>
      </c>
      <c r="P36">
        <f t="shared" si="4"/>
        <v>2.1164654523499493</v>
      </c>
    </row>
    <row r="37" spans="1:16">
      <c r="A37" s="3">
        <v>0.1</v>
      </c>
      <c r="B37">
        <f t="shared" si="5"/>
        <v>3.3785859692431863</v>
      </c>
      <c r="C37">
        <f t="shared" si="6"/>
        <v>0.1944884651880017</v>
      </c>
      <c r="D37">
        <f t="shared" si="7"/>
        <v>8.4163954949626537E-4</v>
      </c>
      <c r="E37">
        <v>0</v>
      </c>
      <c r="O37" s="3">
        <v>0.12</v>
      </c>
      <c r="P37">
        <f t="shared" si="4"/>
        <v>1.3099037142627616</v>
      </c>
    </row>
    <row r="38" spans="1:16">
      <c r="A38" s="3">
        <v>0.11</v>
      </c>
      <c r="B38">
        <f t="shared" si="5"/>
        <v>2.1164654523499493</v>
      </c>
      <c r="C38">
        <f t="shared" si="6"/>
        <v>7.7315875235220557E-2</v>
      </c>
      <c r="D38">
        <f t="shared" si="7"/>
        <v>1.3519043772498304E-4</v>
      </c>
      <c r="E38">
        <v>0</v>
      </c>
    </row>
    <row r="39" spans="1:16">
      <c r="A39" s="3">
        <v>0.12</v>
      </c>
      <c r="B39">
        <f t="shared" si="5"/>
        <v>1.3099037142627616</v>
      </c>
      <c r="C39">
        <f t="shared" si="6"/>
        <v>2.9947296592811572E-2</v>
      </c>
      <c r="D39">
        <f t="shared" si="7"/>
        <v>2.0563375621160162E-5</v>
      </c>
      <c r="E39">
        <v>0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93"/>
  <sheetViews>
    <sheetView topLeftCell="D1" zoomScale="80" zoomScaleNormal="80" workbookViewId="0">
      <selection activeCell="F7" sqref="F7"/>
    </sheetView>
  </sheetViews>
  <sheetFormatPr defaultRowHeight="13.2"/>
  <cols>
    <col min="4" max="4" width="14.6640625" bestFit="1" customWidth="1"/>
    <col min="6" max="6" width="12.33203125" bestFit="1" customWidth="1"/>
    <col min="9" max="9" width="9.33203125" bestFit="1" customWidth="1"/>
    <col min="16" max="16" width="9.33203125" bestFit="1" customWidth="1"/>
  </cols>
  <sheetData>
    <row r="1" spans="1:16" ht="19.2">
      <c r="C1" s="1"/>
      <c r="D1" s="1"/>
      <c r="E1" s="1"/>
      <c r="F1" s="25" t="s">
        <v>19</v>
      </c>
      <c r="G1" s="95" t="s">
        <v>20</v>
      </c>
      <c r="H1" s="96"/>
      <c r="I1" s="97"/>
      <c r="J1" s="1"/>
    </row>
    <row r="2" spans="1:16" ht="26.4">
      <c r="C2" s="1"/>
      <c r="D2" s="1" t="s">
        <v>21</v>
      </c>
      <c r="E2" s="15" t="s">
        <v>13</v>
      </c>
      <c r="F2" s="16" t="s">
        <v>17</v>
      </c>
      <c r="G2" s="17">
        <v>40</v>
      </c>
      <c r="H2" s="17">
        <v>80</v>
      </c>
      <c r="I2" s="17">
        <v>200</v>
      </c>
      <c r="J2" s="1"/>
    </row>
    <row r="3" spans="1:16">
      <c r="C3" s="1"/>
      <c r="D3" s="1" t="s">
        <v>22</v>
      </c>
      <c r="E3" s="15" t="s">
        <v>0</v>
      </c>
      <c r="F3" s="17">
        <v>20</v>
      </c>
      <c r="G3" s="17">
        <v>20</v>
      </c>
      <c r="H3" s="17">
        <v>20</v>
      </c>
      <c r="I3" s="17">
        <v>20</v>
      </c>
      <c r="J3" s="1"/>
    </row>
    <row r="4" spans="1:16">
      <c r="C4" s="1"/>
      <c r="D4" s="1" t="s">
        <v>23</v>
      </c>
      <c r="E4" s="15" t="s">
        <v>1</v>
      </c>
      <c r="F4" s="17">
        <v>1</v>
      </c>
      <c r="G4" s="17">
        <v>1</v>
      </c>
      <c r="H4" s="17">
        <v>1</v>
      </c>
      <c r="I4" s="17">
        <v>1</v>
      </c>
      <c r="J4" s="1"/>
    </row>
    <row r="5" spans="1:16">
      <c r="C5" s="1"/>
      <c r="D5" s="1"/>
      <c r="E5" s="18"/>
      <c r="F5" s="19"/>
      <c r="G5" s="20">
        <v>0</v>
      </c>
      <c r="H5" s="20">
        <v>0</v>
      </c>
      <c r="I5" s="20">
        <v>0</v>
      </c>
      <c r="J5" s="1"/>
    </row>
    <row r="6" spans="1:16">
      <c r="A6" s="10" t="s">
        <v>14</v>
      </c>
      <c r="B6" s="10" t="s">
        <v>15</v>
      </c>
      <c r="C6" s="11" t="s">
        <v>16</v>
      </c>
      <c r="D6" s="11"/>
      <c r="E6" s="17" t="s">
        <v>5</v>
      </c>
      <c r="F6" s="98" t="s">
        <v>18</v>
      </c>
      <c r="G6" s="99"/>
      <c r="H6" s="99"/>
      <c r="I6" s="100"/>
      <c r="J6" s="1"/>
    </row>
    <row r="7" spans="1:16" ht="13.8">
      <c r="A7">
        <f t="shared" ref="A7:A19" si="0">$G$2*E7</f>
        <v>0</v>
      </c>
      <c r="B7">
        <f t="shared" ref="B7:B19" si="1">$H$2*E7</f>
        <v>0</v>
      </c>
      <c r="C7" s="1">
        <f t="shared" ref="C7:C19" si="2">$I$2*E7</f>
        <v>0</v>
      </c>
      <c r="D7" s="1"/>
      <c r="E7" s="21">
        <v>0</v>
      </c>
      <c r="F7" s="17">
        <f>BINOMDIST(F$4,F$3,E7,TRUE)*100</f>
        <v>100</v>
      </c>
      <c r="G7" s="22"/>
      <c r="H7" s="22"/>
      <c r="I7" s="22"/>
      <c r="J7" s="1"/>
      <c r="L7" s="7"/>
      <c r="M7" s="7"/>
      <c r="N7" s="7"/>
      <c r="O7" s="7"/>
      <c r="P7" s="9"/>
    </row>
    <row r="8" spans="1:16">
      <c r="A8">
        <f t="shared" si="0"/>
        <v>0.2</v>
      </c>
      <c r="B8">
        <f t="shared" si="1"/>
        <v>0.4</v>
      </c>
      <c r="C8" s="1">
        <f t="shared" si="2"/>
        <v>1</v>
      </c>
      <c r="D8" s="1"/>
      <c r="E8" s="23">
        <v>5.0000000000000001E-3</v>
      </c>
      <c r="F8" s="24">
        <f t="shared" ref="F8:F19" si="3">BINOMDIST(F$4,F$3,E8,TRUE)*100</f>
        <v>99.552610643287068</v>
      </c>
      <c r="G8" s="22"/>
      <c r="H8" s="22"/>
      <c r="I8" s="22">
        <f>(HYPGEOMDIST($I$4,$I$3,C8,$I$2)+HYPGEOMDIST($I$5,$I$3,C8,$I$2))*100</f>
        <v>100.00000000000003</v>
      </c>
      <c r="J8" s="1"/>
    </row>
    <row r="9" spans="1:16">
      <c r="A9">
        <f t="shared" si="0"/>
        <v>0.4</v>
      </c>
      <c r="B9">
        <f t="shared" si="1"/>
        <v>0.8</v>
      </c>
      <c r="C9" s="1">
        <f t="shared" si="2"/>
        <v>2</v>
      </c>
      <c r="D9" s="1"/>
      <c r="E9" s="21">
        <v>0.01</v>
      </c>
      <c r="F9" s="24">
        <f t="shared" si="3"/>
        <v>98.314066236434812</v>
      </c>
      <c r="G9" s="22"/>
      <c r="H9" s="22"/>
      <c r="I9" s="22">
        <f t="shared" ref="I9:I19" si="4">(HYPGEOMDIST($I$4,$I$3,C9,$I$2)+HYPGEOMDIST($I$5,$I$3,C9,$I$2))*100</f>
        <v>99.04522613065329</v>
      </c>
      <c r="J9" s="1"/>
    </row>
    <row r="10" spans="1:16">
      <c r="A10">
        <f t="shared" si="0"/>
        <v>0.8</v>
      </c>
      <c r="B10">
        <f t="shared" si="1"/>
        <v>1.6</v>
      </c>
      <c r="C10" s="1">
        <f t="shared" si="2"/>
        <v>4</v>
      </c>
      <c r="D10" s="1"/>
      <c r="E10" s="21">
        <v>0.02</v>
      </c>
      <c r="F10" s="24">
        <f t="shared" si="3"/>
        <v>94.010102145105151</v>
      </c>
      <c r="G10" s="22"/>
      <c r="H10" s="22">
        <f t="shared" ref="H10:H19" si="5">(HYPGEOMDIST($H$4,$H$3,B10,$H$2)+HYPGEOMDIST($H$5,$H$3,B10,$H$2))*100</f>
        <v>100</v>
      </c>
      <c r="I10" s="22">
        <f t="shared" si="4"/>
        <v>94.943267328799067</v>
      </c>
      <c r="J10" s="1"/>
    </row>
    <row r="11" spans="1:16">
      <c r="A11">
        <f t="shared" si="0"/>
        <v>1.2</v>
      </c>
      <c r="B11">
        <f t="shared" si="1"/>
        <v>2.4</v>
      </c>
      <c r="C11" s="1">
        <f t="shared" si="2"/>
        <v>6</v>
      </c>
      <c r="D11" s="1"/>
      <c r="E11" s="21">
        <v>0.03</v>
      </c>
      <c r="F11" s="24">
        <f t="shared" si="3"/>
        <v>88.016197772679703</v>
      </c>
      <c r="G11" s="22">
        <f t="shared" ref="G11:G19" si="6">(HYPGEOMDIST($G$4,$G$3,A11,$G$2)+HYPGEOMDIST($G$5,$G$3,A11,$G$2))*100</f>
        <v>99.999999999999986</v>
      </c>
      <c r="H11" s="22">
        <f t="shared" si="5"/>
        <v>93.987341772151893</v>
      </c>
      <c r="I11" s="22">
        <f t="shared" si="4"/>
        <v>88.827679584800961</v>
      </c>
      <c r="J11" s="1"/>
      <c r="L11" s="5"/>
      <c r="M11" s="5"/>
      <c r="N11" s="5"/>
      <c r="O11" s="5"/>
    </row>
    <row r="12" spans="1:16">
      <c r="A12">
        <f t="shared" si="0"/>
        <v>1.6</v>
      </c>
      <c r="B12">
        <f t="shared" si="1"/>
        <v>3.2</v>
      </c>
      <c r="C12" s="1">
        <f t="shared" si="2"/>
        <v>8</v>
      </c>
      <c r="D12" s="1"/>
      <c r="E12" s="21">
        <v>0.04</v>
      </c>
      <c r="F12" s="24">
        <f t="shared" si="3"/>
        <v>81.033779544558072</v>
      </c>
      <c r="G12" s="22">
        <f t="shared" si="6"/>
        <v>99.999999999999986</v>
      </c>
      <c r="H12" s="22">
        <f t="shared" si="5"/>
        <v>84.737098344693308</v>
      </c>
      <c r="I12" s="22">
        <f t="shared" si="4"/>
        <v>81.545273352769271</v>
      </c>
      <c r="J12" s="1"/>
    </row>
    <row r="13" spans="1:16" ht="13.8">
      <c r="A13">
        <f t="shared" si="0"/>
        <v>2</v>
      </c>
      <c r="B13">
        <f t="shared" si="1"/>
        <v>4</v>
      </c>
      <c r="C13" s="1">
        <f t="shared" si="2"/>
        <v>10</v>
      </c>
      <c r="D13" s="1"/>
      <c r="E13" s="21">
        <v>0.05</v>
      </c>
      <c r="F13" s="24">
        <f t="shared" si="3"/>
        <v>73.583952494384974</v>
      </c>
      <c r="G13" s="22">
        <f t="shared" si="6"/>
        <v>75.641025641025664</v>
      </c>
      <c r="H13" s="22">
        <f t="shared" si="5"/>
        <v>74.105325054692145</v>
      </c>
      <c r="I13" s="22">
        <f t="shared" si="4"/>
        <v>73.717130750788044</v>
      </c>
      <c r="J13" s="1"/>
      <c r="L13" s="8"/>
      <c r="M13" s="8"/>
      <c r="N13" s="8"/>
      <c r="O13" s="8"/>
    </row>
    <row r="14" spans="1:16">
      <c r="A14">
        <f t="shared" si="0"/>
        <v>2.4</v>
      </c>
      <c r="B14">
        <f t="shared" si="1"/>
        <v>4.8</v>
      </c>
      <c r="C14" s="1">
        <f t="shared" si="2"/>
        <v>12</v>
      </c>
      <c r="D14" s="1"/>
      <c r="E14" s="21">
        <v>0.06</v>
      </c>
      <c r="F14" s="24">
        <f t="shared" si="3"/>
        <v>66.045463406524291</v>
      </c>
      <c r="G14" s="22">
        <f t="shared" si="6"/>
        <v>75.641025641025664</v>
      </c>
      <c r="H14" s="22">
        <f t="shared" si="5"/>
        <v>74.105325054692145</v>
      </c>
      <c r="I14" s="22">
        <f t="shared" si="4"/>
        <v>65.788115788760024</v>
      </c>
      <c r="J14" s="1"/>
    </row>
    <row r="15" spans="1:16">
      <c r="A15">
        <f t="shared" si="0"/>
        <v>2.8000000000000003</v>
      </c>
      <c r="B15">
        <f t="shared" si="1"/>
        <v>5.6000000000000005</v>
      </c>
      <c r="C15" s="1">
        <f t="shared" si="2"/>
        <v>14.000000000000002</v>
      </c>
      <c r="D15" s="1"/>
      <c r="E15" s="21">
        <v>7.0000000000000007E-2</v>
      </c>
      <c r="F15" s="24">
        <f t="shared" si="3"/>
        <v>58.685653293961124</v>
      </c>
      <c r="G15" s="22">
        <f t="shared" si="6"/>
        <v>75.641025641025664</v>
      </c>
      <c r="H15" s="22">
        <f t="shared" si="5"/>
        <v>63.28702942626991</v>
      </c>
      <c r="I15" s="22">
        <f t="shared" si="4"/>
        <v>58.066840191513158</v>
      </c>
      <c r="J15" s="1"/>
    </row>
    <row r="16" spans="1:16">
      <c r="A16">
        <f t="shared" si="0"/>
        <v>3.2</v>
      </c>
      <c r="B16">
        <f t="shared" si="1"/>
        <v>6.4</v>
      </c>
      <c r="C16" s="1">
        <f t="shared" si="2"/>
        <v>16</v>
      </c>
      <c r="D16" s="1"/>
      <c r="E16" s="21">
        <v>0.08</v>
      </c>
      <c r="F16" s="24">
        <f t="shared" si="3"/>
        <v>51.685564075026889</v>
      </c>
      <c r="G16" s="22">
        <f t="shared" si="6"/>
        <v>49.999999999999993</v>
      </c>
      <c r="H16" s="22">
        <f t="shared" si="5"/>
        <v>53.009648579268841</v>
      </c>
      <c r="I16" s="22">
        <f t="shared" si="4"/>
        <v>50.757742223998868</v>
      </c>
      <c r="J16" s="1"/>
    </row>
    <row r="17" spans="1:10">
      <c r="A17">
        <f t="shared" si="0"/>
        <v>3.5999999999999996</v>
      </c>
      <c r="B17">
        <f t="shared" si="1"/>
        <v>7.1999999999999993</v>
      </c>
      <c r="C17" s="1">
        <f t="shared" si="2"/>
        <v>18</v>
      </c>
      <c r="D17" s="1"/>
      <c r="E17" s="21">
        <v>0.09</v>
      </c>
      <c r="F17" s="24">
        <f t="shared" si="3"/>
        <v>45.160188391865539</v>
      </c>
      <c r="G17" s="22">
        <f t="shared" si="6"/>
        <v>49.999999999999993</v>
      </c>
      <c r="H17" s="22">
        <f t="shared" si="5"/>
        <v>43.676675701992153</v>
      </c>
      <c r="I17" s="22">
        <f t="shared" si="4"/>
        <v>43.98667410630123</v>
      </c>
      <c r="J17" s="1"/>
    </row>
    <row r="18" spans="1:10">
      <c r="A18">
        <f t="shared" si="0"/>
        <v>4</v>
      </c>
      <c r="B18">
        <f t="shared" si="1"/>
        <v>8</v>
      </c>
      <c r="C18" s="1">
        <f t="shared" si="2"/>
        <v>20</v>
      </c>
      <c r="D18" s="1"/>
      <c r="E18" s="21">
        <v>0.1</v>
      </c>
      <c r="F18" s="24">
        <f t="shared" si="3"/>
        <v>39.174699812516764</v>
      </c>
      <c r="G18" s="22">
        <f t="shared" si="6"/>
        <v>30.249480249480236</v>
      </c>
      <c r="H18" s="22">
        <f t="shared" si="5"/>
        <v>35.473035159180476</v>
      </c>
      <c r="I18" s="22">
        <f t="shared" si="4"/>
        <v>37.821169516491054</v>
      </c>
      <c r="J18" s="1"/>
    </row>
    <row r="19" spans="1:10">
      <c r="A19">
        <f t="shared" si="0"/>
        <v>8</v>
      </c>
      <c r="B19">
        <f t="shared" si="1"/>
        <v>16</v>
      </c>
      <c r="C19" s="1">
        <f t="shared" si="2"/>
        <v>40</v>
      </c>
      <c r="D19" s="1"/>
      <c r="E19" s="21">
        <v>0.2</v>
      </c>
      <c r="F19" s="24">
        <f t="shared" si="3"/>
        <v>6.9175290276410824</v>
      </c>
      <c r="G19" s="22">
        <f t="shared" si="6"/>
        <v>2.1798021798021794</v>
      </c>
      <c r="H19" s="22">
        <f t="shared" si="5"/>
        <v>4.5013732687859829</v>
      </c>
      <c r="I19" s="22">
        <f t="shared" si="4"/>
        <v>5.9538727379726319</v>
      </c>
      <c r="J19" s="1"/>
    </row>
    <row r="20" spans="1:10" ht="13.8">
      <c r="C20" s="1"/>
      <c r="D20" s="1"/>
      <c r="E20" s="12"/>
      <c r="F20" s="13"/>
      <c r="G20" s="14"/>
      <c r="H20" s="14"/>
      <c r="I20" s="14"/>
      <c r="J20" s="1"/>
    </row>
    <row r="21" spans="1:10" ht="13.8">
      <c r="C21" s="1"/>
      <c r="D21" s="1"/>
      <c r="E21" s="12"/>
      <c r="F21" s="13"/>
      <c r="G21" s="14"/>
      <c r="H21" s="14"/>
      <c r="I21" s="14"/>
      <c r="J21" s="1"/>
    </row>
    <row r="22" spans="1:10" ht="13.8">
      <c r="C22" s="1"/>
      <c r="D22" s="1"/>
      <c r="E22" s="12"/>
      <c r="F22" s="13"/>
      <c r="G22" s="14"/>
      <c r="H22" s="14"/>
      <c r="I22" s="14"/>
      <c r="J22" s="1"/>
    </row>
    <row r="23" spans="1:10" ht="13.8">
      <c r="E23" s="3"/>
      <c r="F23" s="2"/>
      <c r="G23" s="8"/>
      <c r="H23" s="8"/>
      <c r="I23" s="8"/>
    </row>
    <row r="24" spans="1:10" ht="13.8">
      <c r="E24" s="3"/>
      <c r="F24" s="2"/>
      <c r="G24" s="6"/>
      <c r="H24" s="8"/>
      <c r="I24" s="8"/>
    </row>
    <row r="25" spans="1:10" ht="13.8">
      <c r="E25" s="3"/>
      <c r="F25" s="2"/>
      <c r="G25" s="6"/>
      <c r="H25" s="8"/>
      <c r="I25" s="8"/>
    </row>
    <row r="26" spans="1:10" ht="19.2">
      <c r="E26" s="1"/>
      <c r="F26" s="25" t="s">
        <v>19</v>
      </c>
      <c r="G26" s="95" t="s">
        <v>20</v>
      </c>
      <c r="H26" s="96"/>
      <c r="I26" s="96"/>
      <c r="J26" s="97"/>
    </row>
    <row r="27" spans="1:10" ht="26.4">
      <c r="E27" s="15" t="s">
        <v>13</v>
      </c>
      <c r="F27" s="16" t="s">
        <v>17</v>
      </c>
      <c r="G27" s="17">
        <v>40</v>
      </c>
      <c r="H27" s="17">
        <v>80</v>
      </c>
      <c r="I27" s="44">
        <v>150</v>
      </c>
      <c r="J27" s="17">
        <v>10000</v>
      </c>
    </row>
    <row r="28" spans="1:10">
      <c r="E28" s="15" t="s">
        <v>0</v>
      </c>
      <c r="F28" s="17">
        <v>20</v>
      </c>
      <c r="G28" s="17">
        <v>20</v>
      </c>
      <c r="H28" s="17">
        <v>20</v>
      </c>
      <c r="I28" s="44">
        <v>20</v>
      </c>
      <c r="J28" s="17">
        <v>20</v>
      </c>
    </row>
    <row r="29" spans="1:10">
      <c r="E29" s="15" t="s">
        <v>1</v>
      </c>
      <c r="F29" s="17">
        <v>0</v>
      </c>
      <c r="G29" s="17">
        <v>0</v>
      </c>
      <c r="H29" s="17">
        <v>0</v>
      </c>
      <c r="I29" s="44">
        <v>0</v>
      </c>
      <c r="J29" s="17">
        <v>0</v>
      </c>
    </row>
    <row r="30" spans="1:10">
      <c r="E30" s="18"/>
      <c r="F30" s="19"/>
      <c r="G30" s="20">
        <v>0</v>
      </c>
      <c r="H30" s="20">
        <v>0</v>
      </c>
      <c r="I30" s="20">
        <v>0</v>
      </c>
    </row>
    <row r="31" spans="1:10">
      <c r="A31" s="10" t="s">
        <v>14</v>
      </c>
      <c r="B31" s="10" t="s">
        <v>15</v>
      </c>
      <c r="C31" s="11" t="s">
        <v>16</v>
      </c>
      <c r="E31" s="17" t="s">
        <v>5</v>
      </c>
      <c r="F31" s="98" t="s">
        <v>18</v>
      </c>
      <c r="G31" s="99"/>
      <c r="H31" s="99"/>
      <c r="I31" s="99"/>
      <c r="J31" s="100"/>
    </row>
    <row r="32" spans="1:10">
      <c r="A32">
        <f>$G$27*E32</f>
        <v>0</v>
      </c>
      <c r="B32">
        <f>$H$27*E32</f>
        <v>0</v>
      </c>
      <c r="C32" s="1">
        <f>$I$27*E32</f>
        <v>0</v>
      </c>
      <c r="E32" s="21">
        <v>0</v>
      </c>
      <c r="F32" s="46">
        <f>BINOMDIST(F$29,F$28,E32,TRUE)*100</f>
        <v>100</v>
      </c>
      <c r="G32" s="47">
        <f>HYPGEOMDIST($G$29,$G$28,$G$27*E32,$G$27)*100</f>
        <v>100</v>
      </c>
      <c r="H32" s="47">
        <f>HYPGEOMDIST($H$29,$H$28,$H$27*E32,$H$27)*100</f>
        <v>100</v>
      </c>
      <c r="I32" s="48">
        <f>HYPGEOMDIST($I$29,$I$28,$I$27*E32,$I$27)*100</f>
        <v>100</v>
      </c>
      <c r="J32" s="47">
        <f>HYPGEOMDIST($J$29,$J$28,$J$27*E32,$J$27)*100</f>
        <v>100</v>
      </c>
    </row>
    <row r="33" spans="1:10">
      <c r="A33">
        <f t="shared" ref="A33:A44" si="7">$G$27*E33</f>
        <v>0.26</v>
      </c>
      <c r="B33">
        <f t="shared" ref="B33:B44" si="8">$H$27*E33</f>
        <v>0.52</v>
      </c>
      <c r="C33" s="1">
        <f t="shared" ref="C33:C44" si="9">$I$27*E33</f>
        <v>0.97499999999999998</v>
      </c>
      <c r="E33" s="45">
        <v>6.4999999999999997E-3</v>
      </c>
      <c r="F33" s="47">
        <f t="shared" ref="F33:F44" si="10">BINOMDIST(F$29,F$28,E33,TRUE)*100</f>
        <v>87.772289912198602</v>
      </c>
      <c r="G33" s="47">
        <f t="shared" ref="G33:G44" si="11">HYPGEOMDIST($G$29,$G$28,$G$27*E33,$G$27)*100</f>
        <v>100</v>
      </c>
      <c r="H33" s="47">
        <f t="shared" ref="H33:H44" si="12">HYPGEOMDIST($H$29,$H$28,$H$27*E33,$H$27)*100</f>
        <v>100</v>
      </c>
      <c r="I33" s="48">
        <f t="shared" ref="I33:I44" si="13">HYPGEOMDIST($I$29,$I$28,$I$27*E33,$I$27)*100</f>
        <v>100</v>
      </c>
      <c r="J33" s="47">
        <f t="shared" ref="J33:J44" si="14">HYPGEOMDIST($J$29,$J$28,$J$27*E33,$J$27)*100</f>
        <v>87.761365542765517</v>
      </c>
    </row>
    <row r="34" spans="1:10">
      <c r="A34">
        <f t="shared" si="7"/>
        <v>0.4</v>
      </c>
      <c r="B34">
        <f t="shared" si="8"/>
        <v>0.8</v>
      </c>
      <c r="C34" s="1">
        <f t="shared" si="9"/>
        <v>1.5</v>
      </c>
      <c r="E34" s="21">
        <v>0.01</v>
      </c>
      <c r="F34" s="47">
        <f t="shared" si="10"/>
        <v>81.790693759723084</v>
      </c>
      <c r="G34" s="47">
        <f t="shared" si="11"/>
        <v>100</v>
      </c>
      <c r="H34" s="47">
        <f t="shared" si="12"/>
        <v>100</v>
      </c>
      <c r="I34" s="48">
        <f t="shared" si="13"/>
        <v>86.666666666666671</v>
      </c>
      <c r="J34" s="47">
        <f t="shared" si="14"/>
        <v>81.774977526413579</v>
      </c>
    </row>
    <row r="35" spans="1:10">
      <c r="A35">
        <f t="shared" si="7"/>
        <v>0.8</v>
      </c>
      <c r="B35">
        <f t="shared" si="8"/>
        <v>1.6</v>
      </c>
      <c r="C35" s="1">
        <f t="shared" si="9"/>
        <v>3</v>
      </c>
      <c r="E35" s="21">
        <v>0.02</v>
      </c>
      <c r="F35" s="47">
        <f t="shared" si="10"/>
        <v>66.760797175509452</v>
      </c>
      <c r="G35" s="47">
        <f t="shared" si="11"/>
        <v>100</v>
      </c>
      <c r="H35" s="47">
        <f t="shared" si="12"/>
        <v>75</v>
      </c>
      <c r="I35" s="48">
        <f t="shared" si="13"/>
        <v>64.893887175766352</v>
      </c>
      <c r="J35" s="47">
        <f t="shared" si="14"/>
        <v>66.734881320661415</v>
      </c>
    </row>
    <row r="36" spans="1:10">
      <c r="A36">
        <f t="shared" si="7"/>
        <v>1.2</v>
      </c>
      <c r="B36">
        <f t="shared" si="8"/>
        <v>2.4</v>
      </c>
      <c r="C36" s="1">
        <f t="shared" si="9"/>
        <v>4.5</v>
      </c>
      <c r="E36" s="21">
        <v>0.03</v>
      </c>
      <c r="F36" s="47">
        <f t="shared" si="10"/>
        <v>54.379434292674723</v>
      </c>
      <c r="G36" s="47">
        <f t="shared" si="11"/>
        <v>50</v>
      </c>
      <c r="H36" s="47">
        <f t="shared" si="12"/>
        <v>56.012658227848114</v>
      </c>
      <c r="I36" s="48">
        <f t="shared" si="13"/>
        <v>56.064786879743721</v>
      </c>
      <c r="J36" s="47">
        <f t="shared" si="14"/>
        <v>54.347446532676088</v>
      </c>
    </row>
    <row r="37" spans="1:10">
      <c r="A37">
        <f t="shared" si="7"/>
        <v>1.6</v>
      </c>
      <c r="B37">
        <f t="shared" si="8"/>
        <v>3.2</v>
      </c>
      <c r="C37" s="1">
        <f t="shared" si="9"/>
        <v>6</v>
      </c>
      <c r="E37" s="21">
        <v>0.04</v>
      </c>
      <c r="F37" s="47">
        <f t="shared" si="10"/>
        <v>44.200243387940766</v>
      </c>
      <c r="G37" s="47">
        <f t="shared" si="11"/>
        <v>50</v>
      </c>
      <c r="H37" s="47">
        <f t="shared" si="12"/>
        <v>41.650438169425527</v>
      </c>
      <c r="I37" s="48">
        <f t="shared" si="13"/>
        <v>41.710930248274153</v>
      </c>
      <c r="J37" s="47">
        <f t="shared" si="14"/>
        <v>44.165218906192436</v>
      </c>
    </row>
    <row r="38" spans="1:10">
      <c r="A38">
        <f t="shared" si="7"/>
        <v>2</v>
      </c>
      <c r="B38">
        <f t="shared" si="8"/>
        <v>4</v>
      </c>
      <c r="C38" s="1">
        <f t="shared" si="9"/>
        <v>7.5</v>
      </c>
      <c r="E38" s="21">
        <v>0.05</v>
      </c>
      <c r="F38" s="47">
        <f t="shared" si="10"/>
        <v>35.848592240854224</v>
      </c>
      <c r="G38" s="47">
        <f t="shared" si="11"/>
        <v>24.358974358974358</v>
      </c>
      <c r="H38" s="47">
        <f t="shared" si="12"/>
        <v>30.832142541003304</v>
      </c>
      <c r="I38" s="48">
        <f t="shared" si="13"/>
        <v>35.917745491569406</v>
      </c>
      <c r="J38" s="47">
        <f t="shared" si="14"/>
        <v>35.81271371340145</v>
      </c>
    </row>
    <row r="39" spans="1:10">
      <c r="A39">
        <f t="shared" si="7"/>
        <v>2.4</v>
      </c>
      <c r="B39">
        <f t="shared" si="8"/>
        <v>4.8</v>
      </c>
      <c r="C39" s="1">
        <f t="shared" si="9"/>
        <v>9</v>
      </c>
      <c r="E39" s="21">
        <v>0.06</v>
      </c>
      <c r="F39" s="47">
        <f t="shared" si="10"/>
        <v>29.010624113146182</v>
      </c>
      <c r="G39" s="47">
        <f t="shared" si="11"/>
        <v>24.358974358974358</v>
      </c>
      <c r="H39" s="47">
        <f t="shared" si="12"/>
        <v>30.832142541003304</v>
      </c>
      <c r="I39" s="48">
        <f t="shared" si="13"/>
        <v>26.542976895818494</v>
      </c>
      <c r="J39" s="47">
        <f t="shared" si="14"/>
        <v>28.975415129885778</v>
      </c>
    </row>
    <row r="40" spans="1:10">
      <c r="A40">
        <f t="shared" si="7"/>
        <v>2.8000000000000003</v>
      </c>
      <c r="B40">
        <f t="shared" si="8"/>
        <v>5.6000000000000005</v>
      </c>
      <c r="C40" s="1">
        <f t="shared" si="9"/>
        <v>10.500000000000002</v>
      </c>
      <c r="E40" s="21">
        <v>7.0000000000000007E-2</v>
      </c>
      <c r="F40" s="47">
        <f t="shared" si="10"/>
        <v>23.423887366259166</v>
      </c>
      <c r="G40" s="47">
        <f t="shared" si="11"/>
        <v>24.358974358974358</v>
      </c>
      <c r="H40" s="47">
        <f t="shared" si="12"/>
        <v>22.718420819686646</v>
      </c>
      <c r="I40" s="48">
        <f t="shared" si="13"/>
        <v>22.778015634000269</v>
      </c>
      <c r="J40" s="47">
        <f t="shared" si="14"/>
        <v>23.390367439422729</v>
      </c>
    </row>
    <row r="41" spans="1:10">
      <c r="A41">
        <f t="shared" si="7"/>
        <v>3.2</v>
      </c>
      <c r="B41">
        <f t="shared" si="8"/>
        <v>6.4</v>
      </c>
      <c r="C41" s="1">
        <f t="shared" si="9"/>
        <v>12</v>
      </c>
      <c r="E41" s="21">
        <v>0.08</v>
      </c>
      <c r="F41" s="47">
        <f t="shared" si="10"/>
        <v>18.869332916279653</v>
      </c>
      <c r="G41" s="47">
        <f t="shared" si="11"/>
        <v>11.538461538461538</v>
      </c>
      <c r="H41" s="47">
        <f t="shared" si="12"/>
        <v>16.66017526777021</v>
      </c>
      <c r="I41" s="48">
        <f t="shared" si="13"/>
        <v>16.714802839338326</v>
      </c>
      <c r="J41" s="47">
        <f t="shared" si="14"/>
        <v>18.838140951303195</v>
      </c>
    </row>
    <row r="42" spans="1:10">
      <c r="A42">
        <f t="shared" si="7"/>
        <v>3.5999999999999996</v>
      </c>
      <c r="B42">
        <f t="shared" si="8"/>
        <v>7.1999999999999993</v>
      </c>
      <c r="C42" s="1">
        <f t="shared" si="9"/>
        <v>13.5</v>
      </c>
      <c r="E42" s="21">
        <v>0.09</v>
      </c>
      <c r="F42" s="47">
        <f t="shared" si="10"/>
        <v>15.164491305017581</v>
      </c>
      <c r="G42" s="47">
        <f t="shared" si="11"/>
        <v>11.538461538461538</v>
      </c>
      <c r="H42" s="47">
        <f t="shared" si="12"/>
        <v>12.157425195399881</v>
      </c>
      <c r="I42" s="48">
        <f t="shared" si="13"/>
        <v>14.292367645231325</v>
      </c>
      <c r="J42" s="47">
        <f t="shared" si="14"/>
        <v>15.135983286464361</v>
      </c>
    </row>
    <row r="43" spans="1:10">
      <c r="A43">
        <f t="shared" si="7"/>
        <v>4</v>
      </c>
      <c r="B43">
        <f t="shared" si="8"/>
        <v>8</v>
      </c>
      <c r="C43" s="1">
        <f t="shared" si="9"/>
        <v>15</v>
      </c>
      <c r="E43" s="21">
        <v>0.1</v>
      </c>
      <c r="F43" s="47">
        <f t="shared" si="10"/>
        <v>12.157665459056926</v>
      </c>
      <c r="G43" s="47">
        <f t="shared" si="11"/>
        <v>5.3014553014553014</v>
      </c>
      <c r="H43" s="47">
        <f t="shared" si="12"/>
        <v>8.826623772002657</v>
      </c>
      <c r="I43" s="48">
        <f t="shared" si="13"/>
        <v>10.410906702505345</v>
      </c>
      <c r="J43" s="47">
        <f t="shared" si="14"/>
        <v>12.131991149707485</v>
      </c>
    </row>
    <row r="44" spans="1:10">
      <c r="A44">
        <f t="shared" si="7"/>
        <v>8</v>
      </c>
      <c r="B44">
        <f t="shared" si="8"/>
        <v>16</v>
      </c>
      <c r="C44" s="1">
        <f t="shared" si="9"/>
        <v>30</v>
      </c>
      <c r="E44" s="21">
        <v>0.2</v>
      </c>
      <c r="F44" s="47">
        <f t="shared" si="10"/>
        <v>1.1529215046068471</v>
      </c>
      <c r="G44" s="47">
        <f t="shared" si="11"/>
        <v>0.16380016380016379</v>
      </c>
      <c r="H44" s="47">
        <f t="shared" si="12"/>
        <v>0.55496382765854602</v>
      </c>
      <c r="I44" s="48">
        <f t="shared" si="13"/>
        <v>0.81131580743808251</v>
      </c>
      <c r="J44" s="47">
        <f t="shared" si="14"/>
        <v>1.1474501288825407</v>
      </c>
    </row>
    <row r="49" spans="5:10" ht="19.2">
      <c r="E49" s="1"/>
      <c r="F49" s="95" t="s">
        <v>20</v>
      </c>
      <c r="G49" s="96"/>
      <c r="H49" s="96"/>
      <c r="I49" s="96"/>
      <c r="J49" s="97"/>
    </row>
    <row r="50" spans="5:10">
      <c r="E50" s="15" t="s">
        <v>13</v>
      </c>
      <c r="F50" s="50">
        <v>10000</v>
      </c>
      <c r="G50" s="51">
        <v>3200</v>
      </c>
      <c r="H50" s="51">
        <v>150</v>
      </c>
      <c r="I50" s="51">
        <v>90</v>
      </c>
      <c r="J50" s="51">
        <v>25</v>
      </c>
    </row>
    <row r="51" spans="5:10">
      <c r="E51" s="15" t="s">
        <v>0</v>
      </c>
      <c r="F51" s="51">
        <v>200</v>
      </c>
      <c r="G51" s="51">
        <v>125</v>
      </c>
      <c r="H51" s="51">
        <v>20</v>
      </c>
      <c r="I51" s="51">
        <v>13</v>
      </c>
      <c r="J51" s="51">
        <v>5</v>
      </c>
    </row>
    <row r="52" spans="5:10">
      <c r="E52" s="15" t="s">
        <v>1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</row>
    <row r="53" spans="5:10">
      <c r="E53" s="18"/>
      <c r="F53" s="52"/>
      <c r="G53" s="53">
        <v>0</v>
      </c>
      <c r="H53" s="53">
        <v>0</v>
      </c>
      <c r="I53" s="53">
        <v>0</v>
      </c>
      <c r="J53" s="54"/>
    </row>
    <row r="54" spans="5:10">
      <c r="E54" s="17" t="s">
        <v>5</v>
      </c>
      <c r="F54" s="92" t="s">
        <v>18</v>
      </c>
      <c r="G54" s="93"/>
      <c r="H54" s="93"/>
      <c r="I54" s="93"/>
      <c r="J54" s="94"/>
    </row>
    <row r="55" spans="5:10">
      <c r="E55" s="21">
        <v>0</v>
      </c>
      <c r="F55" s="55">
        <f>HYPGEOMDIST($F$52,$F$51,$F$50*E55,$F$50)*100</f>
        <v>100</v>
      </c>
      <c r="G55" s="55">
        <f>HYPGEOMDIST($G$52,$G$51,$G$50*E55,$G$50)*100</f>
        <v>100</v>
      </c>
      <c r="H55" s="55">
        <f>HYPGEOMDIST($H$52,$H$51,$H$50*E55,$H$50)*100</f>
        <v>100</v>
      </c>
      <c r="I55" s="55">
        <f>HYPGEOMDIST($I$52,$I$51,$I$50*E55,$I$50)*100</f>
        <v>99.999999999999986</v>
      </c>
      <c r="J55" s="55">
        <f>HYPGEOMDIST($J$52,$J$51,$J$50*E55,$J$50)*100</f>
        <v>100</v>
      </c>
    </row>
    <row r="56" spans="5:10">
      <c r="E56" s="49">
        <v>6.4999999999999997E-4</v>
      </c>
      <c r="F56" s="48">
        <f t="shared" ref="F56:F70" si="15">HYPGEOMDIST($F$52,$F$51,$F$50*E56,$F$50)*100</f>
        <v>88.581525360672259</v>
      </c>
      <c r="G56" s="55">
        <f t="shared" ref="G56:G70" si="16">HYPGEOMDIST($G$52,$G$51,$G$50*E56,$G$50)*100</f>
        <v>92.338914504532639</v>
      </c>
      <c r="H56" s="55">
        <f t="shared" ref="H56:H70" si="17">HYPGEOMDIST($H$52,$H$51,$H$50*E56,$H$50)*100</f>
        <v>100</v>
      </c>
      <c r="I56" s="55">
        <f t="shared" ref="I56:I70" si="18">HYPGEOMDIST($I$52,$I$51,$I$50*E56,$I$50)*100</f>
        <v>99.999999999999986</v>
      </c>
      <c r="J56" s="55">
        <f t="shared" ref="J56:J70" si="19">HYPGEOMDIST($J$52,$J$51,$J$50*E56,$J$50)*100</f>
        <v>100</v>
      </c>
    </row>
    <row r="57" spans="5:10">
      <c r="E57" s="45">
        <v>1E-3</v>
      </c>
      <c r="F57" s="55">
        <f t="shared" si="15"/>
        <v>81.699772499580945</v>
      </c>
      <c r="G57" s="48">
        <f t="shared" ref="G57" si="20">HYPGEOMDIST($G$52,$G$51,$G$50*E57,$G$50)*100</f>
        <v>88.72966987880821</v>
      </c>
      <c r="H57" s="55">
        <f t="shared" si="17"/>
        <v>100</v>
      </c>
      <c r="I57" s="55">
        <f t="shared" si="18"/>
        <v>99.999999999999986</v>
      </c>
      <c r="J57" s="55">
        <f t="shared" si="19"/>
        <v>100</v>
      </c>
    </row>
    <row r="58" spans="5:10">
      <c r="E58" s="45">
        <v>6.4999999999999997E-3</v>
      </c>
      <c r="F58" s="55">
        <f t="shared" si="15"/>
        <v>26.78202041912698</v>
      </c>
      <c r="G58" s="55">
        <f t="shared" ref="G58" si="21">HYPGEOMDIST($G$52,$G$51,$G$50*E58,$G$50)*100</f>
        <v>44.962479166911834</v>
      </c>
      <c r="H58" s="48">
        <f t="shared" ref="H58" si="22">HYPGEOMDIST($H$52,$H$51,$H$50*E58,$H$50)*100</f>
        <v>100</v>
      </c>
      <c r="I58" s="55">
        <f t="shared" si="18"/>
        <v>99.999999999999986</v>
      </c>
      <c r="J58" s="55">
        <f t="shared" si="19"/>
        <v>100</v>
      </c>
    </row>
    <row r="59" spans="5:10">
      <c r="E59" s="21">
        <v>0.01</v>
      </c>
      <c r="F59" s="55">
        <f t="shared" si="15"/>
        <v>13.127761744536176</v>
      </c>
      <c r="G59" s="55">
        <f t="shared" si="16"/>
        <v>27.764487877002868</v>
      </c>
      <c r="H59" s="55">
        <f t="shared" si="17"/>
        <v>86.666666666666671</v>
      </c>
      <c r="I59" s="48">
        <f t="shared" si="18"/>
        <v>99.999999999999986</v>
      </c>
      <c r="J59" s="55">
        <f t="shared" si="19"/>
        <v>100</v>
      </c>
    </row>
    <row r="60" spans="5:10">
      <c r="E60" s="21">
        <v>0.02</v>
      </c>
      <c r="F60" s="55">
        <f t="shared" si="15"/>
        <v>1.6878616634999799</v>
      </c>
      <c r="G60" s="55">
        <f t="shared" si="16"/>
        <v>7.6070181721434924</v>
      </c>
      <c r="H60" s="55">
        <f t="shared" si="17"/>
        <v>64.893887175766352</v>
      </c>
      <c r="I60" s="55">
        <f t="shared" si="18"/>
        <v>85.555555555555557</v>
      </c>
      <c r="J60" s="55">
        <f t="shared" si="19"/>
        <v>100</v>
      </c>
    </row>
    <row r="61" spans="5:10">
      <c r="E61" s="23">
        <v>2.5000000000000001E-2</v>
      </c>
      <c r="F61" s="55">
        <f t="shared" si="15"/>
        <v>0.60042653694669912</v>
      </c>
      <c r="G61" s="55">
        <f t="shared" ref="G61" si="23">HYPGEOMDIST($G$52,$G$51,$G$50*E61,$G$50)*100</f>
        <v>3.9616622238261892</v>
      </c>
      <c r="H61" s="55">
        <f t="shared" ref="H61" si="24">HYPGEOMDIST($H$52,$H$51,$H$50*E61,$H$50)*100</f>
        <v>64.893887175766352</v>
      </c>
      <c r="I61" s="55">
        <f t="shared" ref="I61" si="25">HYPGEOMDIST($I$52,$I$51,$I$50*E61,$I$50)*100</f>
        <v>73.058676654182307</v>
      </c>
      <c r="J61" s="48">
        <f t="shared" ref="J61" si="26">HYPGEOMDIST($J$52,$J$51,$J$50*E61,$J$50)*100</f>
        <v>100</v>
      </c>
    </row>
    <row r="62" spans="5:10">
      <c r="E62" s="21">
        <v>0.03</v>
      </c>
      <c r="F62" s="55">
        <f t="shared" si="15"/>
        <v>0.21244720540267203</v>
      </c>
      <c r="G62" s="55">
        <f t="shared" si="16"/>
        <v>2.0561446063906152</v>
      </c>
      <c r="H62" s="55">
        <f t="shared" si="17"/>
        <v>56.064786879743721</v>
      </c>
      <c r="I62" s="55">
        <f t="shared" si="18"/>
        <v>73.058676654182307</v>
      </c>
      <c r="J62" s="55">
        <f t="shared" si="19"/>
        <v>100</v>
      </c>
    </row>
    <row r="63" spans="5:10">
      <c r="E63" s="21">
        <v>0.04</v>
      </c>
      <c r="F63" s="55">
        <f t="shared" si="15"/>
        <v>2.6166151425159205E-2</v>
      </c>
      <c r="G63" s="55">
        <f t="shared" si="16"/>
        <v>0.54812894222875763</v>
      </c>
      <c r="H63" s="55">
        <f t="shared" si="17"/>
        <v>41.710930248274153</v>
      </c>
      <c r="I63" s="55">
        <f t="shared" si="18"/>
        <v>62.265917602996232</v>
      </c>
      <c r="J63" s="55">
        <f t="shared" si="19"/>
        <v>80.000000000000028</v>
      </c>
    </row>
    <row r="64" spans="5:10">
      <c r="E64" s="21">
        <v>0.05</v>
      </c>
      <c r="F64" s="55">
        <f t="shared" si="15"/>
        <v>3.1521279438926561E-3</v>
      </c>
      <c r="G64" s="55">
        <f t="shared" si="16"/>
        <v>0.14406986855929779</v>
      </c>
      <c r="H64" s="55">
        <f t="shared" si="17"/>
        <v>35.917745491569406</v>
      </c>
      <c r="I64" s="55">
        <f t="shared" si="18"/>
        <v>52.96181497266349</v>
      </c>
      <c r="J64" s="55">
        <f t="shared" si="19"/>
        <v>80.000000000000028</v>
      </c>
    </row>
    <row r="65" spans="5:10">
      <c r="E65" s="21">
        <v>0.06</v>
      </c>
      <c r="F65" s="55">
        <f t="shared" si="15"/>
        <v>3.7122488864146604E-4</v>
      </c>
      <c r="G65" s="55">
        <f t="shared" si="16"/>
        <v>3.7324348144566172E-2</v>
      </c>
      <c r="H65" s="55">
        <f t="shared" si="17"/>
        <v>26.542976895818494</v>
      </c>
      <c r="I65" s="55">
        <f t="shared" si="18"/>
        <v>44.955959220981796</v>
      </c>
      <c r="J65" s="55">
        <f t="shared" si="19"/>
        <v>80.000000000000028</v>
      </c>
    </row>
    <row r="66" spans="5:10">
      <c r="E66" s="21">
        <v>7.0000000000000007E-2</v>
      </c>
      <c r="F66" s="55">
        <f t="shared" si="15"/>
        <v>4.2719584538408497E-5</v>
      </c>
      <c r="G66" s="55">
        <f t="shared" si="16"/>
        <v>9.5280252300051389E-3</v>
      </c>
      <c r="H66" s="55">
        <f t="shared" si="17"/>
        <v>22.778015634000269</v>
      </c>
      <c r="I66" s="55">
        <f t="shared" si="18"/>
        <v>38.080341928361058</v>
      </c>
      <c r="J66" s="55">
        <f t="shared" si="19"/>
        <v>80.000000000000028</v>
      </c>
    </row>
    <row r="67" spans="5:10">
      <c r="E67" s="21">
        <v>0.08</v>
      </c>
      <c r="F67" s="55">
        <f t="shared" si="15"/>
        <v>4.8012475092618409E-6</v>
      </c>
      <c r="G67" s="55">
        <f t="shared" si="16"/>
        <v>2.3958717485104137E-3</v>
      </c>
      <c r="H67" s="55">
        <f t="shared" si="17"/>
        <v>16.714802839338326</v>
      </c>
      <c r="I67" s="55">
        <f t="shared" si="18"/>
        <v>32.18695567754326</v>
      </c>
      <c r="J67" s="55">
        <f t="shared" si="19"/>
        <v>63.333333333333343</v>
      </c>
    </row>
    <row r="68" spans="5:10">
      <c r="E68" s="21">
        <v>0.09</v>
      </c>
      <c r="F68" s="55">
        <f t="shared" si="15"/>
        <v>5.2673415941557036E-7</v>
      </c>
      <c r="G68" s="55">
        <f t="shared" si="16"/>
        <v>5.9323654342503709E-4</v>
      </c>
      <c r="H68" s="55">
        <f t="shared" si="17"/>
        <v>14.292367645231325</v>
      </c>
      <c r="I68" s="55">
        <f t="shared" si="18"/>
        <v>27.145625270217216</v>
      </c>
      <c r="J68" s="55">
        <f t="shared" si="19"/>
        <v>63.333333333333343</v>
      </c>
    </row>
    <row r="69" spans="5:10">
      <c r="E69" s="21">
        <v>0.1</v>
      </c>
      <c r="F69" s="55">
        <f t="shared" si="15"/>
        <v>5.6377362943886035E-8</v>
      </c>
      <c r="G69" s="55">
        <f t="shared" si="16"/>
        <v>1.4459210686509232E-4</v>
      </c>
      <c r="H69" s="55">
        <f t="shared" si="17"/>
        <v>10.410906702505345</v>
      </c>
      <c r="I69" s="55">
        <f t="shared" si="18"/>
        <v>22.84205053225595</v>
      </c>
      <c r="J69" s="55">
        <f t="shared" si="19"/>
        <v>63.333333333333343</v>
      </c>
    </row>
    <row r="70" spans="5:10">
      <c r="E70" s="21">
        <v>0.2</v>
      </c>
      <c r="F70" s="55">
        <f t="shared" si="15"/>
        <v>2.5040755289879378E-18</v>
      </c>
      <c r="G70" s="55">
        <f t="shared" si="16"/>
        <v>4.1244078639958491E-11</v>
      </c>
      <c r="H70" s="55">
        <f t="shared" si="17"/>
        <v>0.81131580743808251</v>
      </c>
      <c r="I70" s="55">
        <f t="shared" si="18"/>
        <v>4.314719160854974</v>
      </c>
      <c r="J70" s="55">
        <f t="shared" si="19"/>
        <v>29.181253529079619</v>
      </c>
    </row>
    <row r="73" spans="5:10">
      <c r="E73" s="15" t="s">
        <v>13</v>
      </c>
      <c r="F73" s="56">
        <v>10000</v>
      </c>
      <c r="G73" s="51">
        <v>10000</v>
      </c>
    </row>
    <row r="74" spans="5:10">
      <c r="E74" s="15" t="s">
        <v>0</v>
      </c>
      <c r="F74" s="44">
        <v>200</v>
      </c>
      <c r="G74" s="51">
        <v>20</v>
      </c>
    </row>
    <row r="75" spans="5:10">
      <c r="E75" s="15" t="s">
        <v>1</v>
      </c>
      <c r="F75" s="44">
        <v>0</v>
      </c>
      <c r="G75" s="51">
        <v>0</v>
      </c>
    </row>
    <row r="77" spans="5:10">
      <c r="E77" s="17" t="s">
        <v>5</v>
      </c>
    </row>
    <row r="78" spans="5:10">
      <c r="E78" s="21">
        <v>0</v>
      </c>
      <c r="F78" s="48">
        <f>HYPGEOMDIST($F$75,$F$74,$F$73*E78,$F$73)*100</f>
        <v>100</v>
      </c>
      <c r="G78" s="55">
        <f>HYPGEOMDIST($G$75,$G$74,$G$73*E78,$G$73)*100</f>
        <v>100</v>
      </c>
    </row>
    <row r="79" spans="5:10">
      <c r="E79" s="49">
        <v>6.4999999999999997E-4</v>
      </c>
      <c r="F79" s="48">
        <f t="shared" ref="F79:F93" si="27">HYPGEOMDIST($F$75,$F$74,$F$73*E79,$F$73)*100</f>
        <v>88.581525360672259</v>
      </c>
      <c r="G79" s="55">
        <f t="shared" ref="G79:G93" si="28">HYPGEOMDIST($G$75,$G$74,$G$73*E79,$G$73)*100</f>
        <v>98.805686903393237</v>
      </c>
    </row>
    <row r="80" spans="5:10">
      <c r="E80" s="45">
        <v>1E-3</v>
      </c>
      <c r="F80" s="48">
        <f t="shared" si="27"/>
        <v>81.699772499580945</v>
      </c>
      <c r="G80" s="55">
        <f t="shared" si="28"/>
        <v>98.017019849407177</v>
      </c>
    </row>
    <row r="81" spans="5:7">
      <c r="E81" s="45">
        <v>6.4999999999999997E-3</v>
      </c>
      <c r="F81" s="48">
        <f t="shared" si="27"/>
        <v>26.78202041912698</v>
      </c>
      <c r="G81" s="55">
        <f t="shared" si="28"/>
        <v>87.761365542765517</v>
      </c>
    </row>
    <row r="82" spans="5:7">
      <c r="E82" s="21">
        <v>0.01</v>
      </c>
      <c r="F82" s="48">
        <f t="shared" si="27"/>
        <v>13.127761744536176</v>
      </c>
      <c r="G82" s="55">
        <f t="shared" si="28"/>
        <v>81.774977526413579</v>
      </c>
    </row>
    <row r="83" spans="5:7">
      <c r="E83" s="21">
        <v>0.02</v>
      </c>
      <c r="F83" s="48">
        <f t="shared" si="27"/>
        <v>1.6878616634999799</v>
      </c>
      <c r="G83" s="55">
        <f t="shared" si="28"/>
        <v>66.734881320661415</v>
      </c>
    </row>
    <row r="84" spans="5:7">
      <c r="E84" s="23">
        <v>2.5000000000000001E-2</v>
      </c>
      <c r="F84" s="48">
        <f t="shared" si="27"/>
        <v>0.60042653694669912</v>
      </c>
      <c r="G84" s="55">
        <f t="shared" si="28"/>
        <v>60.239374767429652</v>
      </c>
    </row>
    <row r="85" spans="5:7">
      <c r="E85" s="21">
        <v>0.03</v>
      </c>
      <c r="F85" s="48">
        <f t="shared" si="27"/>
        <v>0.21244720540267203</v>
      </c>
      <c r="G85" s="55">
        <f t="shared" si="28"/>
        <v>54.347446532676088</v>
      </c>
    </row>
    <row r="86" spans="5:7">
      <c r="E86" s="21">
        <v>0.04</v>
      </c>
      <c r="F86" s="48">
        <f t="shared" si="27"/>
        <v>2.6166151425159205E-2</v>
      </c>
      <c r="G86" s="55">
        <f t="shared" si="28"/>
        <v>44.165218906192436</v>
      </c>
    </row>
    <row r="87" spans="5:7">
      <c r="E87" s="21">
        <v>0.05</v>
      </c>
      <c r="F87" s="48">
        <f t="shared" si="27"/>
        <v>3.1521279438926561E-3</v>
      </c>
      <c r="G87" s="55">
        <f t="shared" si="28"/>
        <v>35.81271371340145</v>
      </c>
    </row>
    <row r="88" spans="5:7">
      <c r="E88" s="21">
        <v>0.06</v>
      </c>
      <c r="F88" s="48">
        <f t="shared" si="27"/>
        <v>3.7122488864146604E-4</v>
      </c>
      <c r="G88" s="55">
        <f t="shared" si="28"/>
        <v>28.975415129885778</v>
      </c>
    </row>
    <row r="89" spans="5:7">
      <c r="E89" s="21">
        <v>7.0000000000000007E-2</v>
      </c>
      <c r="F89" s="48">
        <f t="shared" si="27"/>
        <v>4.2719584538408497E-5</v>
      </c>
      <c r="G89" s="55">
        <f t="shared" si="28"/>
        <v>23.390367439422729</v>
      </c>
    </row>
    <row r="90" spans="5:7">
      <c r="E90" s="21">
        <v>0.08</v>
      </c>
      <c r="F90" s="48">
        <f t="shared" si="27"/>
        <v>4.8012475092618409E-6</v>
      </c>
      <c r="G90" s="55">
        <f t="shared" si="28"/>
        <v>18.838140951303195</v>
      </c>
    </row>
    <row r="91" spans="5:7">
      <c r="E91" s="21">
        <v>0.09</v>
      </c>
      <c r="F91" s="48">
        <f t="shared" si="27"/>
        <v>5.2673415941557036E-7</v>
      </c>
      <c r="G91" s="55">
        <f t="shared" si="28"/>
        <v>15.135983286464361</v>
      </c>
    </row>
    <row r="92" spans="5:7">
      <c r="E92" s="21">
        <v>0.1</v>
      </c>
      <c r="F92" s="48">
        <f t="shared" si="27"/>
        <v>5.6377362943886035E-8</v>
      </c>
      <c r="G92" s="55">
        <f t="shared" si="28"/>
        <v>12.131991149707485</v>
      </c>
    </row>
    <row r="93" spans="5:7">
      <c r="E93" s="21">
        <v>0.2</v>
      </c>
      <c r="F93" s="48">
        <f t="shared" si="27"/>
        <v>2.5040755289879378E-18</v>
      </c>
      <c r="G93" s="55">
        <f t="shared" si="28"/>
        <v>1.1474501288825407</v>
      </c>
    </row>
  </sheetData>
  <mergeCells count="6">
    <mergeCell ref="F54:J54"/>
    <mergeCell ref="F49:J49"/>
    <mergeCell ref="F6:I6"/>
    <mergeCell ref="G1:I1"/>
    <mergeCell ref="G26:J26"/>
    <mergeCell ref="F31:J31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H6" sqref="H6"/>
    </sheetView>
  </sheetViews>
  <sheetFormatPr defaultRowHeight="13.2"/>
  <cols>
    <col min="1" max="1" width="7.88671875" customWidth="1"/>
    <col min="2" max="2" width="3.33203125" bestFit="1" customWidth="1"/>
    <col min="3" max="3" width="7.44140625" bestFit="1" customWidth="1"/>
    <col min="4" max="4" width="14.77734375" bestFit="1" customWidth="1"/>
    <col min="5" max="5" width="5.88671875" bestFit="1" customWidth="1"/>
    <col min="6" max="6" width="6.44140625" bestFit="1" customWidth="1"/>
    <col min="7" max="7" width="2.88671875" customWidth="1"/>
    <col min="8" max="8" width="7.44140625" bestFit="1" customWidth="1"/>
    <col min="9" max="9" width="6.44140625" bestFit="1" customWidth="1"/>
    <col min="11" max="12" width="6.44140625" bestFit="1" customWidth="1"/>
  </cols>
  <sheetData>
    <row r="1" spans="1:12">
      <c r="D1" t="s">
        <v>25</v>
      </c>
    </row>
    <row r="2" spans="1:12">
      <c r="A2" s="102" t="s">
        <v>26</v>
      </c>
      <c r="B2" s="103"/>
      <c r="C2" s="104"/>
      <c r="D2" s="26" t="s">
        <v>27</v>
      </c>
      <c r="E2" s="101" t="s">
        <v>28</v>
      </c>
      <c r="F2" s="101"/>
      <c r="J2" s="37" t="s">
        <v>13</v>
      </c>
      <c r="K2" s="38">
        <v>91</v>
      </c>
      <c r="L2" s="39">
        <v>150</v>
      </c>
    </row>
    <row r="3" spans="1:12">
      <c r="A3" s="34">
        <v>2</v>
      </c>
      <c r="B3" s="36" t="s">
        <v>24</v>
      </c>
      <c r="C3" s="35">
        <v>8</v>
      </c>
      <c r="D3" s="26">
        <v>2</v>
      </c>
      <c r="E3" s="28">
        <f>A3/D3</f>
        <v>1</v>
      </c>
      <c r="F3" s="28">
        <f>C3/D3</f>
        <v>4</v>
      </c>
      <c r="J3" s="37" t="s">
        <v>29</v>
      </c>
      <c r="K3" s="39">
        <v>20</v>
      </c>
      <c r="L3" s="39">
        <v>20</v>
      </c>
    </row>
    <row r="4" spans="1:12">
      <c r="A4" s="34">
        <v>9</v>
      </c>
      <c r="B4" s="36" t="s">
        <v>24</v>
      </c>
      <c r="C4" s="35">
        <v>15</v>
      </c>
      <c r="D4" s="26">
        <v>3</v>
      </c>
      <c r="E4" s="28">
        <f t="shared" ref="E4:E17" si="0">A4/D4</f>
        <v>3</v>
      </c>
      <c r="F4" s="28">
        <f t="shared" ref="F4:F16" si="1">C4/D4</f>
        <v>5</v>
      </c>
      <c r="J4" s="37" t="s">
        <v>1</v>
      </c>
      <c r="K4" s="39">
        <v>0</v>
      </c>
      <c r="L4" s="39">
        <v>0</v>
      </c>
    </row>
    <row r="5" spans="1:12">
      <c r="A5" s="34">
        <v>16</v>
      </c>
      <c r="B5" s="36" t="s">
        <v>24</v>
      </c>
      <c r="C5" s="35">
        <v>25</v>
      </c>
      <c r="D5" s="26">
        <v>5</v>
      </c>
      <c r="E5" s="29">
        <f t="shared" si="0"/>
        <v>3.2</v>
      </c>
      <c r="F5" s="28">
        <f t="shared" si="1"/>
        <v>5</v>
      </c>
      <c r="J5" s="17" t="s">
        <v>5</v>
      </c>
      <c r="K5" s="105" t="s">
        <v>30</v>
      </c>
      <c r="L5" s="106"/>
    </row>
    <row r="6" spans="1:12">
      <c r="A6" s="34">
        <v>26</v>
      </c>
      <c r="B6" s="36" t="s">
        <v>24</v>
      </c>
      <c r="C6" s="35">
        <v>50</v>
      </c>
      <c r="D6" s="26">
        <v>8</v>
      </c>
      <c r="E6" s="29">
        <f t="shared" si="0"/>
        <v>3.25</v>
      </c>
      <c r="F6" s="30">
        <f t="shared" si="1"/>
        <v>6.25</v>
      </c>
      <c r="H6">
        <f t="shared" ref="H6:H19" si="2">$K$2*J6</f>
        <v>0</v>
      </c>
      <c r="I6">
        <f t="shared" ref="I6:I19" si="3">$L$2*J6</f>
        <v>0</v>
      </c>
      <c r="J6" s="40">
        <v>0</v>
      </c>
      <c r="K6" s="41">
        <f t="shared" ref="K6:K19" si="4">HYPGEOMDIST($K$4,$K$3,H6,$K$2)*100</f>
        <v>100</v>
      </c>
      <c r="L6" s="41">
        <f t="shared" ref="L6:L19" si="5">HYPGEOMDIST($L$4,$L$3,I6,$L$2)*100</f>
        <v>100</v>
      </c>
    </row>
    <row r="7" spans="1:12">
      <c r="A7" s="34">
        <v>51</v>
      </c>
      <c r="B7" s="36" t="s">
        <v>24</v>
      </c>
      <c r="C7" s="35">
        <v>90</v>
      </c>
      <c r="D7" s="26">
        <v>12</v>
      </c>
      <c r="E7" s="29">
        <f t="shared" si="0"/>
        <v>4.25</v>
      </c>
      <c r="F7" s="30">
        <f t="shared" si="1"/>
        <v>7.5</v>
      </c>
      <c r="H7">
        <f t="shared" si="2"/>
        <v>0.59150000000000003</v>
      </c>
      <c r="I7">
        <f t="shared" si="3"/>
        <v>0.97499999999999998</v>
      </c>
      <c r="J7" s="42">
        <v>6.4999999999999997E-3</v>
      </c>
      <c r="K7" s="41">
        <f t="shared" si="4"/>
        <v>100</v>
      </c>
      <c r="L7" s="41">
        <f t="shared" si="5"/>
        <v>100</v>
      </c>
    </row>
    <row r="8" spans="1:12">
      <c r="A8" s="34">
        <v>91</v>
      </c>
      <c r="B8" s="36" t="s">
        <v>24</v>
      </c>
      <c r="C8" s="35">
        <v>150</v>
      </c>
      <c r="D8" s="26">
        <v>20</v>
      </c>
      <c r="E8" s="29">
        <f t="shared" si="0"/>
        <v>4.55</v>
      </c>
      <c r="F8" s="30">
        <f t="shared" si="1"/>
        <v>7.5</v>
      </c>
      <c r="H8">
        <f t="shared" si="2"/>
        <v>0.63700000000000001</v>
      </c>
      <c r="I8">
        <f t="shared" si="3"/>
        <v>1.05</v>
      </c>
      <c r="J8" s="42">
        <v>7.0000000000000001E-3</v>
      </c>
      <c r="K8" s="41">
        <f t="shared" si="4"/>
        <v>100</v>
      </c>
      <c r="L8" s="41">
        <f t="shared" si="5"/>
        <v>86.666666666666671</v>
      </c>
    </row>
    <row r="9" spans="1:12">
      <c r="A9" s="34">
        <v>151</v>
      </c>
      <c r="B9" s="36" t="s">
        <v>24</v>
      </c>
      <c r="C9" s="35">
        <v>280</v>
      </c>
      <c r="D9" s="26">
        <v>32</v>
      </c>
      <c r="E9" s="29">
        <f t="shared" si="0"/>
        <v>4.71875</v>
      </c>
      <c r="F9" s="30">
        <f t="shared" si="1"/>
        <v>8.75</v>
      </c>
      <c r="H9">
        <f t="shared" si="2"/>
        <v>0.91</v>
      </c>
      <c r="I9">
        <f t="shared" si="3"/>
        <v>1.5</v>
      </c>
      <c r="J9" s="40">
        <v>0.01</v>
      </c>
      <c r="K9" s="41">
        <f t="shared" si="4"/>
        <v>100</v>
      </c>
      <c r="L9" s="41">
        <f t="shared" si="5"/>
        <v>86.666666666666671</v>
      </c>
    </row>
    <row r="10" spans="1:12">
      <c r="A10" s="34">
        <v>281</v>
      </c>
      <c r="B10" s="36" t="s">
        <v>24</v>
      </c>
      <c r="C10" s="35">
        <v>500</v>
      </c>
      <c r="D10" s="26">
        <v>50</v>
      </c>
      <c r="E10" s="29">
        <f t="shared" si="0"/>
        <v>5.62</v>
      </c>
      <c r="F10" s="31">
        <f t="shared" si="1"/>
        <v>10</v>
      </c>
      <c r="H10">
        <f t="shared" si="2"/>
        <v>1.82</v>
      </c>
      <c r="I10">
        <f t="shared" si="3"/>
        <v>3</v>
      </c>
      <c r="J10" s="40">
        <v>0.02</v>
      </c>
      <c r="K10" s="41">
        <f t="shared" si="4"/>
        <v>78.021978021978029</v>
      </c>
      <c r="L10" s="41">
        <f t="shared" si="5"/>
        <v>64.893887175766352</v>
      </c>
    </row>
    <row r="11" spans="1:12">
      <c r="A11" s="34">
        <v>501</v>
      </c>
      <c r="B11" s="36" t="s">
        <v>24</v>
      </c>
      <c r="C11" s="35">
        <v>1200</v>
      </c>
      <c r="D11" s="26">
        <v>80</v>
      </c>
      <c r="E11" s="29">
        <f t="shared" si="0"/>
        <v>6.2625000000000002</v>
      </c>
      <c r="F11" s="31">
        <f t="shared" si="1"/>
        <v>15</v>
      </c>
      <c r="H11">
        <f t="shared" si="2"/>
        <v>2.73</v>
      </c>
      <c r="I11">
        <f t="shared" si="3"/>
        <v>4.5</v>
      </c>
      <c r="J11" s="40">
        <v>0.03</v>
      </c>
      <c r="K11" s="41">
        <f t="shared" si="4"/>
        <v>60.683760683760681</v>
      </c>
      <c r="L11" s="41">
        <f t="shared" si="5"/>
        <v>56.064786879743721</v>
      </c>
    </row>
    <row r="12" spans="1:12">
      <c r="A12" s="34">
        <v>1201</v>
      </c>
      <c r="B12" s="36" t="s">
        <v>24</v>
      </c>
      <c r="C12" s="35">
        <v>3200</v>
      </c>
      <c r="D12" s="26">
        <v>125</v>
      </c>
      <c r="E12" s="29">
        <f t="shared" si="0"/>
        <v>9.6080000000000005</v>
      </c>
      <c r="F12" s="32">
        <f t="shared" si="1"/>
        <v>25.6</v>
      </c>
      <c r="H12">
        <f t="shared" si="2"/>
        <v>3.64</v>
      </c>
      <c r="I12">
        <f t="shared" si="3"/>
        <v>6</v>
      </c>
      <c r="J12" s="40">
        <v>0.04</v>
      </c>
      <c r="K12" s="41">
        <f t="shared" si="4"/>
        <v>47.04696053010661</v>
      </c>
      <c r="L12" s="41">
        <f t="shared" si="5"/>
        <v>41.710930248274153</v>
      </c>
    </row>
    <row r="13" spans="1:12">
      <c r="A13" s="34">
        <v>3201</v>
      </c>
      <c r="B13" s="36" t="s">
        <v>24</v>
      </c>
      <c r="C13" s="35">
        <v>10000</v>
      </c>
      <c r="D13" s="26">
        <v>200</v>
      </c>
      <c r="E13" s="33">
        <f t="shared" si="0"/>
        <v>16.004999999999999</v>
      </c>
      <c r="F13" s="31">
        <f t="shared" si="1"/>
        <v>50</v>
      </c>
      <c r="H13">
        <f t="shared" si="2"/>
        <v>4.55</v>
      </c>
      <c r="I13">
        <f t="shared" si="3"/>
        <v>7.5</v>
      </c>
      <c r="J13" s="40">
        <v>0.05</v>
      </c>
      <c r="K13" s="41">
        <f t="shared" si="4"/>
        <v>36.354469500536922</v>
      </c>
      <c r="L13" s="41">
        <f t="shared" si="5"/>
        <v>35.917745491569406</v>
      </c>
    </row>
    <row r="14" spans="1:12">
      <c r="A14" s="34">
        <v>10001</v>
      </c>
      <c r="B14" s="36" t="s">
        <v>24</v>
      </c>
      <c r="C14" s="35">
        <v>35000</v>
      </c>
      <c r="D14" s="26">
        <v>315</v>
      </c>
      <c r="E14" s="33">
        <f t="shared" si="0"/>
        <v>31.74920634920635</v>
      </c>
      <c r="F14" s="32">
        <f t="shared" si="1"/>
        <v>111.11111111111111</v>
      </c>
      <c r="H14">
        <f t="shared" si="2"/>
        <v>5.46</v>
      </c>
      <c r="I14">
        <f t="shared" si="3"/>
        <v>9</v>
      </c>
      <c r="J14" s="40">
        <v>0.06</v>
      </c>
      <c r="K14" s="41">
        <f t="shared" si="4"/>
        <v>27.997120190068664</v>
      </c>
      <c r="L14" s="41">
        <f t="shared" si="5"/>
        <v>26.542976895818494</v>
      </c>
    </row>
    <row r="15" spans="1:12">
      <c r="A15" s="34">
        <v>35001</v>
      </c>
      <c r="B15" s="36" t="s">
        <v>24</v>
      </c>
      <c r="C15" s="35">
        <v>150000</v>
      </c>
      <c r="D15" s="26">
        <v>500</v>
      </c>
      <c r="E15" s="33">
        <f t="shared" si="0"/>
        <v>70.001999999999995</v>
      </c>
      <c r="F15" s="31">
        <f t="shared" si="1"/>
        <v>300</v>
      </c>
      <c r="H15">
        <f t="shared" si="2"/>
        <v>6.370000000000001</v>
      </c>
      <c r="I15">
        <f t="shared" si="3"/>
        <v>10.500000000000002</v>
      </c>
      <c r="J15" s="40">
        <v>7.0000000000000007E-2</v>
      </c>
      <c r="K15" s="41">
        <f t="shared" si="4"/>
        <v>21.486162006331774</v>
      </c>
      <c r="L15" s="41">
        <f t="shared" si="5"/>
        <v>22.778015634000269</v>
      </c>
    </row>
    <row r="16" spans="1:12">
      <c r="A16" s="34">
        <v>150001</v>
      </c>
      <c r="B16" s="36" t="s">
        <v>24</v>
      </c>
      <c r="C16" s="35">
        <v>500000</v>
      </c>
      <c r="D16" s="26">
        <v>800</v>
      </c>
      <c r="E16" s="33">
        <f t="shared" si="0"/>
        <v>187.50125</v>
      </c>
      <c r="F16" s="31">
        <f t="shared" si="1"/>
        <v>625</v>
      </c>
      <c r="H16">
        <f t="shared" si="2"/>
        <v>7.28</v>
      </c>
      <c r="I16">
        <f t="shared" si="3"/>
        <v>12</v>
      </c>
      <c r="J16" s="40">
        <v>0.08</v>
      </c>
      <c r="K16" s="41">
        <f t="shared" si="4"/>
        <v>16.430594475430173</v>
      </c>
      <c r="L16" s="41">
        <f t="shared" si="5"/>
        <v>16.714802839338326</v>
      </c>
    </row>
    <row r="17" spans="1:12">
      <c r="A17" s="34">
        <v>500001</v>
      </c>
      <c r="B17" s="36" t="s">
        <v>24</v>
      </c>
      <c r="C17" s="35"/>
      <c r="D17" s="26">
        <v>1250</v>
      </c>
      <c r="E17" s="33">
        <f t="shared" si="0"/>
        <v>400.00080000000003</v>
      </c>
      <c r="F17" s="26"/>
      <c r="H17">
        <f t="shared" si="2"/>
        <v>8.19</v>
      </c>
      <c r="I17">
        <f t="shared" si="3"/>
        <v>13.5</v>
      </c>
      <c r="J17" s="40">
        <v>0.09</v>
      </c>
      <c r="K17" s="41">
        <f t="shared" si="4"/>
        <v>12.518548171756327</v>
      </c>
      <c r="L17" s="41">
        <f t="shared" si="5"/>
        <v>14.292367645231325</v>
      </c>
    </row>
    <row r="18" spans="1:12">
      <c r="H18">
        <f t="shared" si="2"/>
        <v>9.1</v>
      </c>
      <c r="I18">
        <f t="shared" si="3"/>
        <v>15</v>
      </c>
      <c r="J18" s="40">
        <v>0.1</v>
      </c>
      <c r="K18" s="41">
        <f t="shared" si="4"/>
        <v>9.502030540007814</v>
      </c>
      <c r="L18" s="41">
        <f t="shared" si="5"/>
        <v>10.410906702505345</v>
      </c>
    </row>
    <row r="19" spans="1:12">
      <c r="H19">
        <f t="shared" si="2"/>
        <v>18.2</v>
      </c>
      <c r="I19">
        <f t="shared" si="3"/>
        <v>30</v>
      </c>
      <c r="J19" s="40">
        <v>0.2</v>
      </c>
      <c r="K19" s="41">
        <f t="shared" si="4"/>
        <v>0.65778002532428248</v>
      </c>
      <c r="L19" s="41">
        <f t="shared" si="5"/>
        <v>0.81131580743808251</v>
      </c>
    </row>
    <row r="22" spans="1:12">
      <c r="J22" s="37" t="s">
        <v>13</v>
      </c>
      <c r="K22" s="38">
        <v>3201</v>
      </c>
      <c r="L22" s="39">
        <v>10000</v>
      </c>
    </row>
    <row r="23" spans="1:12">
      <c r="J23" s="37" t="s">
        <v>29</v>
      </c>
      <c r="K23" s="39">
        <v>200</v>
      </c>
      <c r="L23" s="39">
        <v>200</v>
      </c>
    </row>
    <row r="24" spans="1:12">
      <c r="J24" s="37" t="s">
        <v>1</v>
      </c>
      <c r="K24" s="39">
        <v>0</v>
      </c>
      <c r="L24" s="39">
        <v>0</v>
      </c>
    </row>
    <row r="25" spans="1:12">
      <c r="J25" s="17" t="s">
        <v>5</v>
      </c>
      <c r="K25" s="105" t="s">
        <v>30</v>
      </c>
      <c r="L25" s="106"/>
    </row>
    <row r="26" spans="1:12">
      <c r="J26" s="40">
        <v>0</v>
      </c>
      <c r="K26" s="41">
        <f>BINOMDIST($K$24,$K$23,J26,TRUE)*100</f>
        <v>100</v>
      </c>
      <c r="L26" s="41">
        <f>BINOMDIST($L$24,$L$23,J26,TRUE)*100</f>
        <v>100</v>
      </c>
    </row>
    <row r="27" spans="1:12">
      <c r="J27" s="43">
        <v>6.4999999999999997E-4</v>
      </c>
      <c r="K27" s="41">
        <f t="shared" ref="K27:K39" si="6">BINOMDIST($K$24,$K$23,J27,TRUE)*100</f>
        <v>87.805831608869596</v>
      </c>
      <c r="L27" s="41">
        <f t="shared" ref="L27:L39" si="7">BINOMDIST($L$24,$L$23,J27,TRUE)*100</f>
        <v>87.805831608869596</v>
      </c>
    </row>
    <row r="28" spans="1:12">
      <c r="J28" s="42">
        <v>6.9999999999999999E-4</v>
      </c>
      <c r="K28" s="41">
        <f t="shared" si="6"/>
        <v>86.931561800012616</v>
      </c>
      <c r="L28" s="41">
        <f t="shared" si="7"/>
        <v>86.931561800012616</v>
      </c>
    </row>
    <row r="29" spans="1:12">
      <c r="J29" s="42">
        <v>6.4999999999999997E-3</v>
      </c>
      <c r="K29" s="41">
        <f t="shared" si="6"/>
        <v>27.137778234902409</v>
      </c>
      <c r="L29" s="41">
        <f t="shared" si="7"/>
        <v>27.137778234902409</v>
      </c>
    </row>
    <row r="30" spans="1:12">
      <c r="J30" s="42">
        <v>7.0000000000000001E-3</v>
      </c>
      <c r="K30" s="41">
        <f t="shared" si="6"/>
        <v>24.538595353728969</v>
      </c>
      <c r="L30" s="41">
        <f t="shared" si="7"/>
        <v>24.538595353728969</v>
      </c>
    </row>
    <row r="31" spans="1:12">
      <c r="J31" s="40">
        <v>0.01</v>
      </c>
      <c r="K31" s="41">
        <f t="shared" si="6"/>
        <v>13.397967485796192</v>
      </c>
      <c r="L31" s="41">
        <f t="shared" si="7"/>
        <v>13.397967485796192</v>
      </c>
    </row>
    <row r="32" spans="1:12">
      <c r="J32" s="40">
        <v>0.02</v>
      </c>
      <c r="K32" s="41">
        <f t="shared" si="6"/>
        <v>1.7587946605721567</v>
      </c>
      <c r="L32" s="41">
        <f t="shared" si="7"/>
        <v>1.7587946605721567</v>
      </c>
    </row>
    <row r="33" spans="10:12">
      <c r="J33" s="40">
        <v>0.03</v>
      </c>
      <c r="K33" s="41">
        <f t="shared" si="6"/>
        <v>0.22612410099957786</v>
      </c>
      <c r="L33" s="41">
        <f t="shared" si="7"/>
        <v>0.22612410099957786</v>
      </c>
    </row>
    <row r="34" spans="10:12">
      <c r="J34" s="40">
        <v>0.05</v>
      </c>
      <c r="K34" s="41">
        <f t="shared" si="6"/>
        <v>3.5052666248828984E-3</v>
      </c>
      <c r="L34" s="41">
        <f t="shared" si="7"/>
        <v>3.5052666248828984E-3</v>
      </c>
    </row>
    <row r="35" spans="10:12">
      <c r="J35" s="40">
        <v>7.0000000000000007E-2</v>
      </c>
      <c r="K35" s="41">
        <f t="shared" si="6"/>
        <v>4.972670819473457E-5</v>
      </c>
      <c r="L35" s="41">
        <f t="shared" si="7"/>
        <v>4.972670819473457E-5</v>
      </c>
    </row>
    <row r="36" spans="10:12">
      <c r="J36" s="40">
        <v>0.08</v>
      </c>
      <c r="K36" s="41">
        <f t="shared" si="6"/>
        <v>5.7222320976915303E-6</v>
      </c>
      <c r="L36" s="41">
        <f t="shared" si="7"/>
        <v>5.7222320976915303E-6</v>
      </c>
    </row>
    <row r="37" spans="10:12">
      <c r="J37" s="40">
        <v>0.09</v>
      </c>
      <c r="K37" s="41">
        <f t="shared" si="6"/>
        <v>6.4309993282526304E-7</v>
      </c>
      <c r="L37" s="41">
        <f t="shared" si="7"/>
        <v>6.4309993282526304E-7</v>
      </c>
    </row>
    <row r="38" spans="10:12">
      <c r="J38" s="40">
        <v>0.1</v>
      </c>
      <c r="K38" s="41">
        <f t="shared" si="6"/>
        <v>7.0550791086553324E-8</v>
      </c>
      <c r="L38" s="41">
        <f t="shared" si="7"/>
        <v>7.0550791086553324E-8</v>
      </c>
    </row>
    <row r="39" spans="10:12">
      <c r="J39" s="40">
        <v>0.2</v>
      </c>
      <c r="K39" s="41">
        <f t="shared" si="6"/>
        <v>4.1495155688809726E-18</v>
      </c>
      <c r="L39" s="41">
        <f t="shared" si="7"/>
        <v>4.1495155688809726E-18</v>
      </c>
    </row>
  </sheetData>
  <mergeCells count="4">
    <mergeCell ref="E2:F2"/>
    <mergeCell ref="A2:C2"/>
    <mergeCell ref="K5:L5"/>
    <mergeCell ref="K25:L25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6"/>
  <sheetViews>
    <sheetView zoomScale="90" zoomScaleNormal="90" workbookViewId="0">
      <selection activeCell="A8" sqref="A8"/>
    </sheetView>
  </sheetViews>
  <sheetFormatPr defaultRowHeight="13.2"/>
  <sheetData>
    <row r="1" spans="1:8">
      <c r="A1" t="s">
        <v>37</v>
      </c>
      <c r="D1" t="s">
        <v>38</v>
      </c>
    </row>
    <row r="2" spans="1:8" ht="15.6">
      <c r="A2" s="27" t="s">
        <v>31</v>
      </c>
      <c r="B2" s="57">
        <v>1E-3</v>
      </c>
      <c r="D2" s="27" t="s">
        <v>32</v>
      </c>
      <c r="E2" s="57">
        <v>7.0000000000000007E-2</v>
      </c>
      <c r="G2" s="27" t="s">
        <v>0</v>
      </c>
      <c r="H2" s="26">
        <v>40</v>
      </c>
    </row>
    <row r="3" spans="1:8">
      <c r="A3" s="27" t="s">
        <v>33</v>
      </c>
      <c r="B3" s="58">
        <v>0.05</v>
      </c>
      <c r="D3" s="27" t="s">
        <v>34</v>
      </c>
      <c r="E3" s="58">
        <v>0.1</v>
      </c>
      <c r="G3" s="27" t="s">
        <v>1</v>
      </c>
      <c r="H3" s="26">
        <v>0</v>
      </c>
    </row>
    <row r="5" spans="1:8">
      <c r="A5" s="102" t="s">
        <v>35</v>
      </c>
      <c r="B5" s="104"/>
      <c r="C5" s="107" t="s">
        <v>0</v>
      </c>
      <c r="D5" s="102" t="s">
        <v>35</v>
      </c>
      <c r="E5" s="104"/>
      <c r="G5" s="58">
        <v>0</v>
      </c>
      <c r="H5" s="26">
        <f>BINOMDIST($H$3,$H$2,G5,TRUE)*100</f>
        <v>100</v>
      </c>
    </row>
    <row r="6" spans="1:8">
      <c r="A6" s="59">
        <v>0</v>
      </c>
      <c r="B6" s="67">
        <v>1</v>
      </c>
      <c r="C6" s="108"/>
      <c r="D6" s="60">
        <v>0</v>
      </c>
      <c r="E6" s="67">
        <v>1</v>
      </c>
      <c r="G6" s="57">
        <v>5.0000000000000001E-3</v>
      </c>
      <c r="H6" s="32">
        <f>BINOMDIST($H$3,$H$2,G6,TRUE)*100</f>
        <v>81.832012102267441</v>
      </c>
    </row>
    <row r="7" spans="1:8">
      <c r="A7" s="74">
        <f>BINOMDIST($A$6,C7,$B$2,TRUE)*100</f>
        <v>99.500999000499903</v>
      </c>
      <c r="B7" s="72">
        <f>BINOMDIST($B$6,C7,$B$2,TRUE)*100</f>
        <v>99.999001998500404</v>
      </c>
      <c r="C7" s="63">
        <v>5</v>
      </c>
      <c r="D7" s="64">
        <f>BINOMDIST($D$6,C7,$E$2,TRUE)*100</f>
        <v>69.568836930000003</v>
      </c>
      <c r="E7" s="64">
        <f>BINOMDIST($E$6,C7,$E$2,TRUE)*100</f>
        <v>95.750657280000013</v>
      </c>
      <c r="G7" s="58">
        <v>0.01</v>
      </c>
      <c r="H7" s="32">
        <f>BINOMDIST($H$3,$H$2,G7,TRUE)*100</f>
        <v>66.897175856968047</v>
      </c>
    </row>
    <row r="8" spans="1:8">
      <c r="A8" s="75">
        <f t="shared" ref="A8:A26" si="0">BINOMDIST($A$6,C8,$B$2,TRUE)*100</f>
        <v>99.004488020974819</v>
      </c>
      <c r="B8" s="64">
        <f t="shared" ref="B8:B26" si="1">BINOMDIST($B$6,C8,$B$2,TRUE)*100</f>
        <v>99.9955239371007</v>
      </c>
      <c r="C8" s="63">
        <v>10</v>
      </c>
      <c r="D8" s="64">
        <f t="shared" ref="D8:D26" si="2">BINOMDIST($D$6,C8,$E$2,TRUE)*100</f>
        <v>48.398230717929316</v>
      </c>
      <c r="E8" s="64">
        <f t="shared" ref="E8:E26" si="3">BINOMDIST($E$6,C8,$E$2,TRUE)*100</f>
        <v>84.82700652712343</v>
      </c>
      <c r="G8" s="58">
        <v>0.02</v>
      </c>
      <c r="H8" s="32">
        <f t="shared" ref="H8:H16" si="4">BINOMDIST($H$3,$H$2,G8,TRUE)*100</f>
        <v>44.570040395095106</v>
      </c>
    </row>
    <row r="9" spans="1:8">
      <c r="A9" s="75">
        <f t="shared" si="0"/>
        <v>98.510454636200194</v>
      </c>
      <c r="B9" s="64">
        <f t="shared" si="1"/>
        <v>99.9895905916987</v>
      </c>
      <c r="C9" s="63">
        <v>15</v>
      </c>
      <c r="D9" s="64">
        <f t="shared" si="2"/>
        <v>33.670086205161418</v>
      </c>
      <c r="E9" s="64">
        <f t="shared" si="3"/>
        <v>71.684699662601702</v>
      </c>
      <c r="G9" s="58">
        <v>0.03</v>
      </c>
      <c r="H9" s="32">
        <f t="shared" si="4"/>
        <v>29.57122873991328</v>
      </c>
    </row>
    <row r="10" spans="1:8">
      <c r="A10" s="75">
        <f t="shared" si="0"/>
        <v>98.018886482953477</v>
      </c>
      <c r="B10" s="64">
        <f t="shared" si="1"/>
        <v>99.981226552682273</v>
      </c>
      <c r="C10" s="63">
        <v>20</v>
      </c>
      <c r="D10" s="64">
        <f t="shared" si="2"/>
        <v>23.423887366259166</v>
      </c>
      <c r="E10" s="64">
        <f t="shared" si="3"/>
        <v>58.685653293961124</v>
      </c>
      <c r="G10" s="58">
        <v>0.04</v>
      </c>
      <c r="H10" s="32">
        <f t="shared" si="4"/>
        <v>19.536615155532015</v>
      </c>
    </row>
    <row r="11" spans="1:8">
      <c r="A11" s="75">
        <f t="shared" si="0"/>
        <v>97.529771259704674</v>
      </c>
      <c r="B11" s="64">
        <f t="shared" si="1"/>
        <v>99.970456226163734</v>
      </c>
      <c r="C11" s="63">
        <v>25</v>
      </c>
      <c r="D11" s="64">
        <f t="shared" si="2"/>
        <v>16.295726004499709</v>
      </c>
      <c r="E11" s="64">
        <f t="shared" si="3"/>
        <v>46.95972655060131</v>
      </c>
      <c r="G11" s="58">
        <v>0.05</v>
      </c>
      <c r="H11" s="32">
        <f t="shared" si="4"/>
        <v>12.851215656510334</v>
      </c>
    </row>
    <row r="12" spans="1:8">
      <c r="A12" s="75">
        <f t="shared" si="0"/>
        <v>97.043096726308576</v>
      </c>
      <c r="B12" s="64">
        <f t="shared" si="1"/>
        <v>99.95730383520673</v>
      </c>
      <c r="C12" s="63">
        <v>30</v>
      </c>
      <c r="D12" s="64">
        <f t="shared" si="2"/>
        <v>11.336747050630008</v>
      </c>
      <c r="E12" s="64">
        <f t="shared" si="3"/>
        <v>36.935853293988067</v>
      </c>
      <c r="G12" s="58">
        <v>0.06</v>
      </c>
      <c r="H12" s="32">
        <f t="shared" si="4"/>
        <v>8.4161631143425861</v>
      </c>
    </row>
    <row r="13" spans="1:8" ht="13.8" thickBot="1">
      <c r="A13" s="75">
        <f t="shared" si="0"/>
        <v>96.558850703698454</v>
      </c>
      <c r="B13" s="64">
        <f t="shared" si="1"/>
        <v>99.941793421045233</v>
      </c>
      <c r="C13" s="68">
        <v>35</v>
      </c>
      <c r="D13" s="65">
        <f t="shared" si="2"/>
        <v>7.886843068819374</v>
      </c>
      <c r="E13" s="64">
        <f t="shared" si="3"/>
        <v>28.664010293128463</v>
      </c>
      <c r="G13" s="58">
        <v>7.0000000000000007E-2</v>
      </c>
      <c r="H13" s="32">
        <f t="shared" si="4"/>
        <v>5.4867849934719581</v>
      </c>
    </row>
    <row r="14" spans="1:8" ht="13.8" thickBot="1">
      <c r="A14" s="75">
        <f t="shared" si="0"/>
        <v>96.077021073581179</v>
      </c>
      <c r="B14" s="61">
        <f t="shared" si="1"/>
        <v>99.92394884429514</v>
      </c>
      <c r="C14" s="77">
        <v>40</v>
      </c>
      <c r="D14" s="76">
        <f t="shared" si="2"/>
        <v>5.4867849934719581</v>
      </c>
      <c r="E14" s="64">
        <f t="shared" si="3"/>
        <v>22.006137661989662</v>
      </c>
      <c r="G14" s="58">
        <v>0.08</v>
      </c>
      <c r="H14" s="32">
        <f t="shared" si="4"/>
        <v>3.5605172470539479</v>
      </c>
    </row>
    <row r="15" spans="1:8">
      <c r="A15" s="75">
        <f t="shared" si="0"/>
        <v>95.597595778134092</v>
      </c>
      <c r="B15" s="64">
        <f t="shared" si="1"/>
        <v>99.903793786158147</v>
      </c>
      <c r="C15" s="68">
        <v>45</v>
      </c>
      <c r="D15" s="65">
        <f t="shared" si="2"/>
        <v>3.8170925048082158</v>
      </c>
      <c r="E15" s="64">
        <f t="shared" si="3"/>
        <v>16.745954214642488</v>
      </c>
      <c r="G15" s="58">
        <v>0.09</v>
      </c>
      <c r="H15" s="32">
        <f t="shared" si="4"/>
        <v>2.2996179653995377</v>
      </c>
    </row>
    <row r="16" spans="1:8">
      <c r="A16" s="75">
        <f t="shared" si="0"/>
        <v>95.120562819703139</v>
      </c>
      <c r="B16" s="64">
        <f t="shared" si="1"/>
        <v>99.881351749618204</v>
      </c>
      <c r="C16" s="68">
        <v>50</v>
      </c>
      <c r="D16" s="65">
        <f t="shared" si="2"/>
        <v>2.65550686013728</v>
      </c>
      <c r="E16" s="64">
        <f t="shared" si="3"/>
        <v>12.649349882159298</v>
      </c>
      <c r="G16" s="58">
        <v>0.1</v>
      </c>
      <c r="H16" s="32">
        <f t="shared" si="4"/>
        <v>1.4780882941434585</v>
      </c>
    </row>
    <row r="17" spans="1:8">
      <c r="A17" s="62">
        <f t="shared" si="0"/>
        <v>94.645910260502703</v>
      </c>
      <c r="B17" s="64">
        <f t="shared" si="1"/>
        <v>99.856646060630467</v>
      </c>
      <c r="C17" s="63">
        <v>55</v>
      </c>
      <c r="D17" s="65">
        <f t="shared" si="2"/>
        <v>1.8474052371938676</v>
      </c>
      <c r="E17" s="69">
        <f t="shared" si="3"/>
        <v>9.4952656277276173</v>
      </c>
    </row>
    <row r="18" spans="1:8">
      <c r="A18" s="62">
        <f t="shared" si="0"/>
        <v>94.173626222316813</v>
      </c>
      <c r="B18" s="64">
        <f t="shared" si="1"/>
        <v>99.829699869302814</v>
      </c>
      <c r="C18" s="63">
        <v>60</v>
      </c>
      <c r="D18" s="65">
        <f t="shared" si="2"/>
        <v>1.2852183368996819</v>
      </c>
      <c r="E18" s="64">
        <f t="shared" si="3"/>
        <v>7.0894301809627551</v>
      </c>
    </row>
    <row r="19" spans="1:8">
      <c r="A19" s="62">
        <f t="shared" si="0"/>
        <v>93.703698886201963</v>
      </c>
      <c r="B19" s="64">
        <f t="shared" si="1"/>
        <v>99.800536151069963</v>
      </c>
      <c r="C19" s="63">
        <v>65</v>
      </c>
      <c r="D19" s="65">
        <f t="shared" si="2"/>
        <v>0.8941114489921973</v>
      </c>
      <c r="E19" s="64">
        <f t="shared" si="3"/>
        <v>5.2685276779325134</v>
      </c>
    </row>
    <row r="20" spans="1:8">
      <c r="A20" s="62">
        <f t="shared" si="0"/>
        <v>93.236116492191258</v>
      </c>
      <c r="B20" s="64">
        <f t="shared" si="1"/>
        <v>99.769177707860308</v>
      </c>
      <c r="C20" s="63">
        <v>70</v>
      </c>
      <c r="D20" s="65">
        <f t="shared" si="2"/>
        <v>0.6220229359218421</v>
      </c>
      <c r="E20" s="64">
        <f t="shared" si="3"/>
        <v>3.8993480821767053</v>
      </c>
      <c r="G20">
        <v>35</v>
      </c>
      <c r="H20">
        <v>0</v>
      </c>
    </row>
    <row r="21" spans="1:8">
      <c r="A21" s="62">
        <f t="shared" si="0"/>
        <v>92.770867339000148</v>
      </c>
      <c r="B21" s="64">
        <f t="shared" si="1"/>
        <v>99.735647169255415</v>
      </c>
      <c r="C21" s="63">
        <v>75</v>
      </c>
      <c r="D21" s="65">
        <f t="shared" si="2"/>
        <v>0.43273412195866451</v>
      </c>
      <c r="E21" s="64">
        <f t="shared" si="3"/>
        <v>2.8755880362414477</v>
      </c>
      <c r="G21">
        <v>35</v>
      </c>
      <c r="H21">
        <v>105</v>
      </c>
    </row>
    <row r="22" spans="1:8">
      <c r="A22" s="62">
        <f t="shared" si="0"/>
        <v>92.30793978373363</v>
      </c>
      <c r="B22" s="64">
        <f t="shared" si="1"/>
        <v>99.699966993642235</v>
      </c>
      <c r="C22" s="63">
        <v>80</v>
      </c>
      <c r="D22" s="65">
        <f t="shared" si="2"/>
        <v>0.30104809564589075</v>
      </c>
      <c r="E22" s="64">
        <f t="shared" si="3"/>
        <v>2.1138108221157679</v>
      </c>
    </row>
    <row r="23" spans="1:8">
      <c r="A23" s="62">
        <f t="shared" si="0"/>
        <v>91.847322241594838</v>
      </c>
      <c r="B23" s="64">
        <f t="shared" si="1"/>
        <v>99.662159469358173</v>
      </c>
      <c r="C23" s="63">
        <v>85</v>
      </c>
      <c r="D23" s="65">
        <f t="shared" si="2"/>
        <v>0.20943565874076009</v>
      </c>
      <c r="E23" s="64">
        <f t="shared" si="3"/>
        <v>1.5493734754155146</v>
      </c>
      <c r="G23">
        <v>50</v>
      </c>
      <c r="H23">
        <v>0</v>
      </c>
    </row>
    <row r="24" spans="1:8">
      <c r="A24" s="62">
        <f t="shared" si="0"/>
        <v>91.389003185595215</v>
      </c>
      <c r="B24" s="64">
        <f t="shared" si="1"/>
        <v>99.622246715829007</v>
      </c>
      <c r="C24" s="63">
        <v>90</v>
      </c>
      <c r="D24" s="65">
        <f t="shared" si="2"/>
        <v>0.14570195190263061</v>
      </c>
      <c r="E24" s="64">
        <f t="shared" si="3"/>
        <v>1.1327151744688373</v>
      </c>
      <c r="G24">
        <v>50</v>
      </c>
      <c r="H24">
        <v>105</v>
      </c>
    </row>
    <row r="25" spans="1:8">
      <c r="A25" s="62">
        <f t="shared" si="0"/>
        <v>90.932971146265913</v>
      </c>
      <c r="B25" s="64">
        <f t="shared" si="1"/>
        <v>99.580250684699607</v>
      </c>
      <c r="C25" s="63">
        <v>95</v>
      </c>
      <c r="D25" s="65">
        <f t="shared" si="2"/>
        <v>0.10136315332296816</v>
      </c>
      <c r="E25" s="64">
        <f t="shared" si="3"/>
        <v>0.82616419590118095</v>
      </c>
    </row>
    <row r="26" spans="1:8">
      <c r="A26" s="73">
        <f t="shared" si="0"/>
        <v>90.479214711370901</v>
      </c>
      <c r="B26" s="71">
        <f t="shared" si="1"/>
        <v>99.536193160957581</v>
      </c>
      <c r="C26" s="66">
        <v>100</v>
      </c>
      <c r="D26" s="70">
        <f t="shared" si="2"/>
        <v>7.0517166842361562E-2</v>
      </c>
      <c r="E26" s="71">
        <f t="shared" si="3"/>
        <v>0.60129154092465253</v>
      </c>
    </row>
  </sheetData>
  <mergeCells count="3">
    <mergeCell ref="A5:B5"/>
    <mergeCell ref="D5:E5"/>
    <mergeCell ref="C5:C6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6"/>
  <sheetViews>
    <sheetView topLeftCell="F1" workbookViewId="0">
      <selection activeCell="J20" sqref="J20"/>
    </sheetView>
  </sheetViews>
  <sheetFormatPr defaultRowHeight="13.2"/>
  <cols>
    <col min="7" max="7" width="8.33203125" bestFit="1" customWidth="1"/>
    <col min="8" max="8" width="5.44140625" bestFit="1" customWidth="1"/>
    <col min="9" max="9" width="4.44140625" bestFit="1" customWidth="1"/>
    <col min="10" max="11" width="5.44140625" bestFit="1" customWidth="1"/>
    <col min="12" max="13" width="4.44140625" bestFit="1" customWidth="1"/>
  </cols>
  <sheetData>
    <row r="1" spans="1:13">
      <c r="A1" t="s">
        <v>37</v>
      </c>
      <c r="H1">
        <v>0.01</v>
      </c>
      <c r="I1">
        <v>0.1</v>
      </c>
      <c r="J1">
        <v>0.25</v>
      </c>
      <c r="K1">
        <v>0.65</v>
      </c>
      <c r="L1">
        <v>1</v>
      </c>
      <c r="M1">
        <v>1.5</v>
      </c>
    </row>
    <row r="2" spans="1:13" ht="15.6">
      <c r="A2" s="88" t="s">
        <v>31</v>
      </c>
      <c r="B2" s="57">
        <v>1E-3</v>
      </c>
      <c r="F2" s="88" t="s">
        <v>0</v>
      </c>
      <c r="G2" s="26">
        <v>40</v>
      </c>
      <c r="H2">
        <v>1250</v>
      </c>
      <c r="I2">
        <v>125</v>
      </c>
      <c r="J2">
        <v>50</v>
      </c>
      <c r="K2">
        <v>20</v>
      </c>
      <c r="L2">
        <v>13</v>
      </c>
      <c r="M2">
        <v>8</v>
      </c>
    </row>
    <row r="3" spans="1:13">
      <c r="A3" s="88" t="s">
        <v>33</v>
      </c>
      <c r="B3" s="58">
        <v>0.05</v>
      </c>
      <c r="F3" s="88" t="s">
        <v>1</v>
      </c>
      <c r="G3" s="26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5" spans="1:13">
      <c r="A5" s="102" t="s">
        <v>35</v>
      </c>
      <c r="B5" s="104"/>
      <c r="C5" s="107" t="s">
        <v>0</v>
      </c>
      <c r="F5" s="58">
        <v>0</v>
      </c>
      <c r="G5" s="26">
        <f>BINOMDIST($G$3,$G$2,F5,TRUE)*100</f>
        <v>100</v>
      </c>
      <c r="H5" s="26">
        <f>BINOMDIST($H$3,$H$2,F5,TRUE)*100</f>
        <v>100</v>
      </c>
      <c r="I5" s="26">
        <f>BINOMDIST($I$3,$I$2,F5,TRUE)*100</f>
        <v>100</v>
      </c>
      <c r="J5" s="26">
        <f>BINOMDIST($J$3,$J$2,F5,TRUE)*100</f>
        <v>100</v>
      </c>
      <c r="K5" s="26">
        <f>BINOMDIST($K$3,$K$2,F5,TRUE)*100</f>
        <v>100</v>
      </c>
      <c r="L5" s="26">
        <f>BINOMDIST($L$3,$L$2,F5,TRUE)*100</f>
        <v>100</v>
      </c>
      <c r="M5" s="26">
        <f>BINOMDIST($M$3,$M$2,F5,TRUE)*100</f>
        <v>100</v>
      </c>
    </row>
    <row r="6" spans="1:13">
      <c r="A6" s="59">
        <v>0</v>
      </c>
      <c r="B6" s="89">
        <v>1</v>
      </c>
      <c r="C6" s="108"/>
      <c r="F6" s="57">
        <v>5.0000000000000001E-3</v>
      </c>
      <c r="G6" s="26">
        <f t="shared" ref="G6:G16" si="0">BINOMDIST($G$3,$G$2,F6,TRUE)*100</f>
        <v>81.832012102267441</v>
      </c>
      <c r="H6" s="26">
        <f t="shared" ref="H6:H16" si="1">BINOMDIST($H$3,$H$2,F6,TRUE)*100</f>
        <v>0.19004258631398713</v>
      </c>
      <c r="I6" s="26">
        <f t="shared" ref="I6:I16" si="2">BINOMDIST($I$3,$I$2,F6,TRUE)*100</f>
        <v>53.442294165205162</v>
      </c>
      <c r="J6" s="26">
        <f t="shared" ref="J6:J16" si="3">BINOMDIST($J$3,$J$2,F6,TRUE)*100</f>
        <v>77.831255706864212</v>
      </c>
      <c r="K6" s="26">
        <f t="shared" ref="K6:K16" si="4">BINOMDIST($K$3,$K$2,F6,TRUE)*100</f>
        <v>90.461048027461771</v>
      </c>
      <c r="L6" s="26">
        <f t="shared" ref="L6:L16" si="5">BINOMDIST($L$3,$L$2,F6,TRUE)*100</f>
        <v>93.691469287980382</v>
      </c>
      <c r="M6" s="26">
        <f t="shared" ref="M6:M16" si="6">BINOMDIST($M$3,$M$2,F6,TRUE)*100</f>
        <v>96.069304357543686</v>
      </c>
    </row>
    <row r="7" spans="1:13">
      <c r="A7" s="91">
        <f>BINOMDIST($A$6,C7,$B$2,TRUE)*100</f>
        <v>99.500999000499903</v>
      </c>
      <c r="B7" s="72">
        <f>BINOMDIST($B$6,C7,$B$2,TRUE)*100</f>
        <v>99.999001998500404</v>
      </c>
      <c r="C7" s="63">
        <v>5</v>
      </c>
      <c r="F7" s="58">
        <v>0.01</v>
      </c>
      <c r="G7" s="26">
        <f t="shared" si="0"/>
        <v>66.897175856968047</v>
      </c>
      <c r="H7" s="26">
        <f t="shared" si="1"/>
        <v>3.4993972559783752E-4</v>
      </c>
      <c r="I7" s="26">
        <f t="shared" si="2"/>
        <v>28.470777327319574</v>
      </c>
      <c r="J7" s="26">
        <f t="shared" si="3"/>
        <v>60.500606713753655</v>
      </c>
      <c r="K7" s="26">
        <f t="shared" si="4"/>
        <v>81.790693759723084</v>
      </c>
      <c r="L7" s="26">
        <f t="shared" si="5"/>
        <v>87.752102299896791</v>
      </c>
      <c r="M7" s="26">
        <f t="shared" si="6"/>
        <v>92.274469442792011</v>
      </c>
    </row>
    <row r="8" spans="1:13">
      <c r="A8" s="62">
        <f t="shared" ref="A8:A26" si="7">BINOMDIST($A$6,C8,$B$2,TRUE)*100</f>
        <v>99.004488020974819</v>
      </c>
      <c r="B8" s="64">
        <f t="shared" ref="B8:B26" si="8">BINOMDIST($B$6,C8,$B$2,TRUE)*100</f>
        <v>99.9955239371007</v>
      </c>
      <c r="C8" s="63">
        <v>10</v>
      </c>
      <c r="F8" s="58">
        <v>0.02</v>
      </c>
      <c r="G8" s="26">
        <f t="shared" si="0"/>
        <v>44.570040395095106</v>
      </c>
      <c r="H8" s="26">
        <f t="shared" si="1"/>
        <v>1.0779400686911598E-9</v>
      </c>
      <c r="I8" s="26">
        <f t="shared" si="2"/>
        <v>8.0031224461424557</v>
      </c>
      <c r="J8" s="26">
        <f t="shared" si="3"/>
        <v>36.416968008711706</v>
      </c>
      <c r="K8" s="26">
        <f t="shared" si="4"/>
        <v>66.760797175509452</v>
      </c>
      <c r="L8" s="26">
        <f t="shared" si="5"/>
        <v>76.902238926010398</v>
      </c>
      <c r="M8" s="26">
        <f t="shared" si="6"/>
        <v>85.076302258178558</v>
      </c>
    </row>
    <row r="9" spans="1:13">
      <c r="A9" s="62">
        <f t="shared" si="7"/>
        <v>98.510454636200194</v>
      </c>
      <c r="B9" s="64">
        <f t="shared" si="8"/>
        <v>99.9895905916987</v>
      </c>
      <c r="C9" s="63">
        <v>15</v>
      </c>
      <c r="F9" s="58">
        <v>0.03</v>
      </c>
      <c r="G9" s="26">
        <f t="shared" si="0"/>
        <v>29.57122873991328</v>
      </c>
      <c r="H9" s="26">
        <f t="shared" si="1"/>
        <v>2.9151964928112679E-15</v>
      </c>
      <c r="I9" s="26">
        <f t="shared" si="2"/>
        <v>2.2205818372572552</v>
      </c>
      <c r="J9" s="26">
        <f t="shared" si="3"/>
        <v>21.806537534740762</v>
      </c>
      <c r="K9" s="26">
        <f t="shared" si="4"/>
        <v>54.379434292674723</v>
      </c>
      <c r="L9" s="26">
        <f t="shared" si="5"/>
        <v>67.302709016557486</v>
      </c>
      <c r="M9" s="26">
        <f t="shared" si="6"/>
        <v>78.374335943769609</v>
      </c>
    </row>
    <row r="10" spans="1:13">
      <c r="A10" s="62">
        <f t="shared" si="7"/>
        <v>98.018886482953477</v>
      </c>
      <c r="B10" s="64">
        <f t="shared" si="8"/>
        <v>99.981226552682273</v>
      </c>
      <c r="C10" s="63">
        <v>20</v>
      </c>
      <c r="F10" s="58">
        <v>0.04</v>
      </c>
      <c r="G10" s="26">
        <f t="shared" si="0"/>
        <v>19.536615155532015</v>
      </c>
      <c r="H10" s="26">
        <f t="shared" si="1"/>
        <v>6.9030544567585962E-21</v>
      </c>
      <c r="I10" s="26">
        <f t="shared" si="2"/>
        <v>0.6080007709275681</v>
      </c>
      <c r="J10" s="26">
        <f t="shared" si="3"/>
        <v>12.98857935220386</v>
      </c>
      <c r="K10" s="26">
        <f t="shared" si="4"/>
        <v>44.200243387940766</v>
      </c>
      <c r="L10" s="26">
        <f t="shared" si="5"/>
        <v>58.820136703657667</v>
      </c>
      <c r="M10" s="26">
        <f t="shared" si="6"/>
        <v>72.138957898383353</v>
      </c>
    </row>
    <row r="11" spans="1:13">
      <c r="A11" s="62">
        <f t="shared" si="7"/>
        <v>97.529771259704674</v>
      </c>
      <c r="B11" s="64">
        <f t="shared" si="8"/>
        <v>99.970456226163734</v>
      </c>
      <c r="C11" s="63">
        <v>25</v>
      </c>
      <c r="F11" s="58">
        <v>0.05</v>
      </c>
      <c r="G11" s="26">
        <f t="shared" si="0"/>
        <v>12.851215656510334</v>
      </c>
      <c r="H11" s="26">
        <f t="shared" si="1"/>
        <v>1.427271556680098E-26</v>
      </c>
      <c r="I11" s="26">
        <f t="shared" si="2"/>
        <v>0.16422930730837995</v>
      </c>
      <c r="J11" s="26">
        <f t="shared" si="3"/>
        <v>7.6944975276713308</v>
      </c>
      <c r="K11" s="26">
        <f t="shared" si="4"/>
        <v>35.848592240854224</v>
      </c>
      <c r="L11" s="26">
        <f t="shared" si="5"/>
        <v>51.334208327950506</v>
      </c>
      <c r="M11" s="26">
        <f t="shared" si="6"/>
        <v>66.342043128906241</v>
      </c>
    </row>
    <row r="12" spans="1:13">
      <c r="A12" s="62">
        <f t="shared" si="7"/>
        <v>97.043096726308576</v>
      </c>
      <c r="B12" s="64">
        <f t="shared" si="8"/>
        <v>99.95730383520673</v>
      </c>
      <c r="C12" s="63">
        <v>30</v>
      </c>
      <c r="F12" s="58">
        <v>0.06</v>
      </c>
      <c r="G12" s="26">
        <f t="shared" si="0"/>
        <v>8.4161631143425861</v>
      </c>
      <c r="H12" s="26">
        <f t="shared" si="1"/>
        <v>2.5693129131347279E-32</v>
      </c>
      <c r="I12" s="26">
        <f t="shared" si="2"/>
        <v>4.3750366950536961E-2</v>
      </c>
      <c r="J12" s="26">
        <f t="shared" si="3"/>
        <v>4.5330726560729184</v>
      </c>
      <c r="K12" s="26">
        <f t="shared" si="4"/>
        <v>29.010624113146182</v>
      </c>
      <c r="L12" s="26">
        <f t="shared" si="5"/>
        <v>44.736509592539811</v>
      </c>
      <c r="M12" s="26">
        <f t="shared" si="6"/>
        <v>60.956893854108159</v>
      </c>
    </row>
    <row r="13" spans="1:13">
      <c r="A13" s="62">
        <f t="shared" si="7"/>
        <v>96.558850703698454</v>
      </c>
      <c r="B13" s="64">
        <f t="shared" si="8"/>
        <v>99.941793421045233</v>
      </c>
      <c r="C13" s="90">
        <v>35</v>
      </c>
      <c r="F13" s="58">
        <v>7.0000000000000007E-2</v>
      </c>
      <c r="G13" s="26">
        <f t="shared" si="0"/>
        <v>5.4867849934719581</v>
      </c>
      <c r="H13" s="26">
        <f t="shared" si="1"/>
        <v>4.0150013202077181E-38</v>
      </c>
      <c r="I13" s="26">
        <f t="shared" si="2"/>
        <v>1.1491284294767166E-2</v>
      </c>
      <c r="J13" s="26">
        <f t="shared" si="3"/>
        <v>2.65550686013728</v>
      </c>
      <c r="K13" s="26">
        <f t="shared" si="4"/>
        <v>23.423887366259166</v>
      </c>
      <c r="L13" s="26">
        <f t="shared" si="5"/>
        <v>38.929455665581472</v>
      </c>
      <c r="M13" s="26">
        <f t="shared" si="6"/>
        <v>55.958180966504003</v>
      </c>
    </row>
    <row r="14" spans="1:13">
      <c r="A14" s="62">
        <f t="shared" si="7"/>
        <v>96.077021073581179</v>
      </c>
      <c r="B14" s="61">
        <f t="shared" si="8"/>
        <v>99.92394884429514</v>
      </c>
      <c r="C14" s="90">
        <v>40</v>
      </c>
      <c r="F14" s="58">
        <v>0.08</v>
      </c>
      <c r="G14" s="26">
        <f t="shared" si="0"/>
        <v>3.5605172470539479</v>
      </c>
      <c r="H14" s="26">
        <f t="shared" si="1"/>
        <v>5.4298043604421423E-44</v>
      </c>
      <c r="I14" s="26">
        <f t="shared" si="2"/>
        <v>2.9749414186357528E-3</v>
      </c>
      <c r="J14" s="26">
        <f t="shared" si="3"/>
        <v>1.5466475831843465</v>
      </c>
      <c r="K14" s="26">
        <f t="shared" si="4"/>
        <v>18.869332916279653</v>
      </c>
      <c r="L14" s="26">
        <f t="shared" si="5"/>
        <v>33.825307664249159</v>
      </c>
      <c r="M14" s="26">
        <f t="shared" si="6"/>
        <v>51.32188731375615</v>
      </c>
    </row>
    <row r="15" spans="1:13">
      <c r="A15" s="62">
        <f t="shared" si="7"/>
        <v>95.597595778134092</v>
      </c>
      <c r="B15" s="64">
        <f t="shared" si="8"/>
        <v>99.903793786158147</v>
      </c>
      <c r="C15" s="90">
        <v>45</v>
      </c>
      <c r="F15" s="58">
        <v>0.09</v>
      </c>
      <c r="G15" s="26">
        <f t="shared" si="0"/>
        <v>2.2996179653995377</v>
      </c>
      <c r="H15" s="26">
        <f t="shared" si="1"/>
        <v>6.3349093016028562E-50</v>
      </c>
      <c r="I15" s="26">
        <f t="shared" si="2"/>
        <v>7.5888163001370753E-4</v>
      </c>
      <c r="J15" s="26">
        <f t="shared" si="3"/>
        <v>0.8955083012405487</v>
      </c>
      <c r="K15" s="26">
        <f t="shared" si="4"/>
        <v>15.164491305017581</v>
      </c>
      <c r="L15" s="26">
        <f t="shared" si="5"/>
        <v>29.345269354638031</v>
      </c>
      <c r="M15" s="26">
        <f t="shared" si="6"/>
        <v>47.025252761515205</v>
      </c>
    </row>
    <row r="16" spans="1:13">
      <c r="A16" s="62">
        <f t="shared" si="7"/>
        <v>95.120562819703139</v>
      </c>
      <c r="B16" s="64">
        <f t="shared" si="8"/>
        <v>99.881351749618204</v>
      </c>
      <c r="C16" s="90">
        <v>50</v>
      </c>
      <c r="F16" s="58">
        <v>0.1</v>
      </c>
      <c r="G16" s="26">
        <f t="shared" si="0"/>
        <v>1.4780882941434585</v>
      </c>
      <c r="H16" s="26">
        <f t="shared" si="1"/>
        <v>6.3553108734246735E-56</v>
      </c>
      <c r="I16" s="26">
        <f t="shared" si="2"/>
        <v>1.9068374811679638E-4</v>
      </c>
      <c r="J16" s="26">
        <f t="shared" si="3"/>
        <v>0.51537752073201137</v>
      </c>
      <c r="K16" s="26">
        <f t="shared" si="4"/>
        <v>12.157665459056926</v>
      </c>
      <c r="L16" s="26">
        <f t="shared" si="5"/>
        <v>25.418658283290004</v>
      </c>
      <c r="M16" s="26">
        <f t="shared" si="6"/>
        <v>43.046720999999998</v>
      </c>
    </row>
    <row r="17" spans="1:3">
      <c r="A17" s="62">
        <f t="shared" si="7"/>
        <v>94.645910260502703</v>
      </c>
      <c r="B17" s="64">
        <f t="shared" si="8"/>
        <v>99.856646060630467</v>
      </c>
      <c r="C17" s="63">
        <v>55</v>
      </c>
    </row>
    <row r="18" spans="1:3">
      <c r="A18" s="62">
        <f t="shared" si="7"/>
        <v>94.173626222316813</v>
      </c>
      <c r="B18" s="64">
        <f t="shared" si="8"/>
        <v>99.829699869302814</v>
      </c>
      <c r="C18" s="63">
        <v>60</v>
      </c>
    </row>
    <row r="19" spans="1:3">
      <c r="A19" s="62">
        <f t="shared" si="7"/>
        <v>93.703698886201963</v>
      </c>
      <c r="B19" s="64">
        <f t="shared" si="8"/>
        <v>99.800536151069963</v>
      </c>
      <c r="C19" s="63">
        <v>65</v>
      </c>
    </row>
    <row r="20" spans="1:3">
      <c r="A20" s="62">
        <f t="shared" si="7"/>
        <v>93.236116492191258</v>
      </c>
      <c r="B20" s="64">
        <f t="shared" si="8"/>
        <v>99.769177707860308</v>
      </c>
      <c r="C20" s="63">
        <v>70</v>
      </c>
    </row>
    <row r="21" spans="1:3">
      <c r="A21" s="62">
        <f t="shared" si="7"/>
        <v>92.770867339000148</v>
      </c>
      <c r="B21" s="64">
        <f t="shared" si="8"/>
        <v>99.735647169255415</v>
      </c>
      <c r="C21" s="63">
        <v>75</v>
      </c>
    </row>
    <row r="22" spans="1:3">
      <c r="A22" s="62">
        <f t="shared" si="7"/>
        <v>92.30793978373363</v>
      </c>
      <c r="B22" s="64">
        <f t="shared" si="8"/>
        <v>99.699966993642235</v>
      </c>
      <c r="C22" s="63">
        <v>80</v>
      </c>
    </row>
    <row r="23" spans="1:3">
      <c r="A23" s="62">
        <f t="shared" si="7"/>
        <v>91.847322241594838</v>
      </c>
      <c r="B23" s="64">
        <f t="shared" si="8"/>
        <v>99.662159469358173</v>
      </c>
      <c r="C23" s="63">
        <v>85</v>
      </c>
    </row>
    <row r="24" spans="1:3">
      <c r="A24" s="62">
        <f t="shared" si="7"/>
        <v>91.389003185595215</v>
      </c>
      <c r="B24" s="64">
        <f t="shared" si="8"/>
        <v>99.622246715829007</v>
      </c>
      <c r="C24" s="63">
        <v>90</v>
      </c>
    </row>
    <row r="25" spans="1:3">
      <c r="A25" s="62">
        <f t="shared" si="7"/>
        <v>90.932971146265913</v>
      </c>
      <c r="B25" s="64">
        <f t="shared" si="8"/>
        <v>99.580250684699607</v>
      </c>
      <c r="C25" s="63">
        <v>95</v>
      </c>
    </row>
    <row r="26" spans="1:3">
      <c r="A26" s="73">
        <f t="shared" si="7"/>
        <v>90.479214711370901</v>
      </c>
      <c r="B26" s="71">
        <f t="shared" si="8"/>
        <v>99.536193160957581</v>
      </c>
      <c r="C26" s="66">
        <v>100</v>
      </c>
    </row>
  </sheetData>
  <mergeCells count="2">
    <mergeCell ref="A5:B5"/>
    <mergeCell ref="C5:C6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H25" sqref="H25"/>
    </sheetView>
  </sheetViews>
  <sheetFormatPr defaultRowHeight="13.2"/>
  <cols>
    <col min="8" max="8" width="4.33203125" customWidth="1"/>
  </cols>
  <sheetData>
    <row r="1" spans="1:7">
      <c r="A1" s="37" t="s">
        <v>13</v>
      </c>
      <c r="B1" s="81">
        <v>150</v>
      </c>
      <c r="C1" s="78">
        <v>280</v>
      </c>
      <c r="D1" s="84">
        <v>280</v>
      </c>
      <c r="E1" s="80">
        <v>500</v>
      </c>
      <c r="F1" s="84">
        <v>500</v>
      </c>
      <c r="G1" s="86">
        <v>1200</v>
      </c>
    </row>
    <row r="2" spans="1:7">
      <c r="A2" s="37" t="s">
        <v>0</v>
      </c>
      <c r="B2" s="82">
        <v>20</v>
      </c>
      <c r="C2" s="78">
        <v>20</v>
      </c>
      <c r="D2" s="84">
        <v>80</v>
      </c>
      <c r="E2" s="80">
        <v>20</v>
      </c>
      <c r="F2" s="84">
        <v>50</v>
      </c>
      <c r="G2" s="86">
        <v>80</v>
      </c>
    </row>
    <row r="3" spans="1:7">
      <c r="A3" s="37" t="s">
        <v>1</v>
      </c>
      <c r="B3" s="82">
        <v>0</v>
      </c>
      <c r="C3" s="78">
        <v>0</v>
      </c>
      <c r="D3" s="84">
        <v>1</v>
      </c>
      <c r="E3" s="80">
        <v>0</v>
      </c>
      <c r="F3" s="84">
        <v>1</v>
      </c>
      <c r="G3" s="86">
        <v>1</v>
      </c>
    </row>
    <row r="4" spans="1:7">
      <c r="A4" s="17" t="s">
        <v>5</v>
      </c>
      <c r="B4" s="105" t="s">
        <v>30</v>
      </c>
      <c r="C4" s="106"/>
      <c r="D4" s="84">
        <v>0</v>
      </c>
      <c r="F4" s="84">
        <v>0</v>
      </c>
      <c r="G4" s="86">
        <v>0</v>
      </c>
    </row>
    <row r="5" spans="1:7">
      <c r="A5" s="40">
        <v>0</v>
      </c>
      <c r="B5" s="83">
        <f>HYPGEOMDIST($B$3,$B$2,$B$1*A5,$B$1)*100</f>
        <v>100</v>
      </c>
      <c r="C5" s="79">
        <f>HYPGEOMDIST($C$3,$C$2,$C$1*A5,$C$1)*100</f>
        <v>100</v>
      </c>
      <c r="D5" s="85"/>
      <c r="E5" s="79">
        <f>HYPGEOMDIST($E$3,$E$2,$E$1*A5,$E$1)*100</f>
        <v>100</v>
      </c>
      <c r="F5" s="85"/>
      <c r="G5" s="87"/>
    </row>
    <row r="6" spans="1:7">
      <c r="A6" s="42">
        <v>6.4999999999999997E-3</v>
      </c>
      <c r="B6" s="83">
        <f t="shared" ref="B6:B18" si="0">HYPGEOMDIST($B$3,$B$2,$B$1*A6,$B$1)*100</f>
        <v>100</v>
      </c>
      <c r="C6" s="79">
        <f t="shared" ref="C6:C18" si="1">HYPGEOMDIST($C$3,$C$2,$C$1*A6,$C$1)*100</f>
        <v>92.857142857142875</v>
      </c>
      <c r="D6" s="85">
        <f t="shared" ref="D6:D18" si="2">(HYPGEOMDIST($D$3,$D$2,$D$1*A6,$D$1)+HYPGEOMDIST($D$4,$D$2,$D$1*A6,$D$1))*100</f>
        <v>100</v>
      </c>
      <c r="E6" s="79">
        <f t="shared" ref="E6:E18" si="3">HYPGEOMDIST($E$3,$E$2,$E$1*A6,$E$1)*100</f>
        <v>88.451408841779937</v>
      </c>
      <c r="F6" s="85">
        <f t="shared" ref="F6:F18" si="4">(HYPGEOMDIST($F$3,$F$2,$F$1*A6,$F$1)+HYPGEOMDIST($F$4,$F$2,$F$1*A6,$F$1))*100</f>
        <v>97.243402467585781</v>
      </c>
      <c r="G6" s="87">
        <f t="shared" ref="G6:G18" si="5">(HYPGEOMDIST($G$3,$G$2,$G$1*A6,$G$1)+HYPGEOMDIST($G$4,$G$2,$G$1*A6,$G$1))*100</f>
        <v>92.593988579099729</v>
      </c>
    </row>
    <row r="7" spans="1:7">
      <c r="A7" s="42">
        <v>7.0000000000000001E-3</v>
      </c>
      <c r="B7" s="83">
        <f t="shared" si="0"/>
        <v>86.666666666666671</v>
      </c>
      <c r="C7" s="79">
        <f t="shared" si="1"/>
        <v>92.857142857142875</v>
      </c>
      <c r="D7" s="85">
        <f t="shared" si="2"/>
        <v>100</v>
      </c>
      <c r="E7" s="79">
        <f t="shared" si="3"/>
        <v>88.451408841779937</v>
      </c>
      <c r="F7" s="85">
        <f t="shared" si="4"/>
        <v>97.243402467585781</v>
      </c>
      <c r="G7" s="87">
        <f t="shared" si="5"/>
        <v>90.54281689223896</v>
      </c>
    </row>
    <row r="8" spans="1:7">
      <c r="A8" s="40">
        <v>0.01</v>
      </c>
      <c r="B8" s="83">
        <f t="shared" si="0"/>
        <v>86.666666666666671</v>
      </c>
      <c r="C8" s="79">
        <f t="shared" si="1"/>
        <v>86.200716845878162</v>
      </c>
      <c r="D8" s="85">
        <f t="shared" si="2"/>
        <v>91.909882232462863</v>
      </c>
      <c r="E8" s="79">
        <f t="shared" si="3"/>
        <v>81.468931655837522</v>
      </c>
      <c r="F8" s="85">
        <f t="shared" si="4"/>
        <v>91.942365596955938</v>
      </c>
      <c r="G8" s="87">
        <f t="shared" si="5"/>
        <v>81.199383659059563</v>
      </c>
    </row>
    <row r="9" spans="1:7">
      <c r="A9" s="40">
        <v>0.02</v>
      </c>
      <c r="B9" s="83">
        <f t="shared" si="0"/>
        <v>64.893887175766352</v>
      </c>
      <c r="C9" s="79">
        <f t="shared" si="1"/>
        <v>68.844622834904072</v>
      </c>
      <c r="D9" s="85">
        <f t="shared" si="2"/>
        <v>55.726897685934851</v>
      </c>
      <c r="E9" s="79">
        <f t="shared" si="3"/>
        <v>66.231159308864648</v>
      </c>
      <c r="F9" s="85">
        <f t="shared" si="4"/>
        <v>73.650250913848524</v>
      </c>
      <c r="G9" s="87">
        <f t="shared" si="5"/>
        <v>51.643838680220455</v>
      </c>
    </row>
    <row r="10" spans="1:7">
      <c r="A10" s="40">
        <v>0.03</v>
      </c>
      <c r="B10" s="83">
        <f t="shared" si="0"/>
        <v>56.064786879743721</v>
      </c>
      <c r="C10" s="79">
        <f t="shared" si="1"/>
        <v>54.842663609734998</v>
      </c>
      <c r="D10" s="85">
        <f t="shared" si="2"/>
        <v>28.074376328318895</v>
      </c>
      <c r="E10" s="79">
        <f t="shared" si="3"/>
        <v>53.726891773719977</v>
      </c>
      <c r="F10" s="85">
        <f t="shared" si="4"/>
        <v>54.687823373010744</v>
      </c>
      <c r="G10" s="87">
        <f t="shared" si="5"/>
        <v>29.34342892173057</v>
      </c>
    </row>
    <row r="11" spans="1:7">
      <c r="A11" s="40">
        <v>0.04</v>
      </c>
      <c r="B11" s="83">
        <f t="shared" si="0"/>
        <v>41.710930248274153</v>
      </c>
      <c r="C11" s="79">
        <f t="shared" si="1"/>
        <v>43.574343373446396</v>
      </c>
      <c r="D11" s="85">
        <f t="shared" si="2"/>
        <v>12.824452678253007</v>
      </c>
      <c r="E11" s="79">
        <f t="shared" si="3"/>
        <v>43.487074873220585</v>
      </c>
      <c r="F11" s="85">
        <f t="shared" si="4"/>
        <v>38.650610346056688</v>
      </c>
      <c r="G11" s="87">
        <f t="shared" si="5"/>
        <v>15.578664573977649</v>
      </c>
    </row>
    <row r="12" spans="1:7">
      <c r="A12" s="40">
        <v>0.05</v>
      </c>
      <c r="B12" s="83">
        <f t="shared" si="0"/>
        <v>35.917745491569406</v>
      </c>
      <c r="C12" s="79">
        <f t="shared" si="1"/>
        <v>34.528721438299208</v>
      </c>
      <c r="D12" s="85">
        <f t="shared" si="2"/>
        <v>5.4942139626060431</v>
      </c>
      <c r="E12" s="79">
        <f t="shared" si="3"/>
        <v>35.119413534864506</v>
      </c>
      <c r="F12" s="85">
        <f t="shared" si="4"/>
        <v>26.359393884714265</v>
      </c>
      <c r="G12" s="87">
        <f t="shared" si="5"/>
        <v>7.8900081800042878</v>
      </c>
    </row>
    <row r="13" spans="1:7">
      <c r="A13" s="40">
        <v>0.06</v>
      </c>
      <c r="B13" s="83">
        <f t="shared" si="0"/>
        <v>26.542976895818494</v>
      </c>
      <c r="C13" s="79">
        <f t="shared" si="1"/>
        <v>29.522571160253825</v>
      </c>
      <c r="D13" s="85">
        <f t="shared" si="2"/>
        <v>3.0387477168986097</v>
      </c>
      <c r="E13" s="79">
        <f t="shared" si="3"/>
        <v>28.296432530799091</v>
      </c>
      <c r="F13" s="85">
        <f t="shared" si="4"/>
        <v>17.486785248682896</v>
      </c>
      <c r="G13" s="87">
        <f t="shared" si="5"/>
        <v>3.8550513621729072</v>
      </c>
    </row>
    <row r="14" spans="1:7">
      <c r="A14" s="40">
        <v>7.0000000000000007E-2</v>
      </c>
      <c r="B14" s="83">
        <f t="shared" si="0"/>
        <v>22.778015634000269</v>
      </c>
      <c r="C14" s="79">
        <f t="shared" si="1"/>
        <v>23.286524615141737</v>
      </c>
      <c r="D14" s="85">
        <f t="shared" si="2"/>
        <v>1.2089163495385213</v>
      </c>
      <c r="E14" s="79">
        <f t="shared" si="3"/>
        <v>22.745295582098514</v>
      </c>
      <c r="F14" s="85">
        <f t="shared" si="4"/>
        <v>11.341734039717162</v>
      </c>
      <c r="G14" s="87">
        <f t="shared" si="5"/>
        <v>1.829405573368452</v>
      </c>
    </row>
    <row r="15" spans="1:7">
      <c r="A15" s="40">
        <v>0.08</v>
      </c>
      <c r="B15" s="83">
        <f t="shared" si="0"/>
        <v>16.714802839338326</v>
      </c>
      <c r="C15" s="79">
        <f t="shared" si="1"/>
        <v>18.315435225703808</v>
      </c>
      <c r="D15" s="85">
        <f t="shared" si="2"/>
        <v>0.46464723056772134</v>
      </c>
      <c r="E15" s="79">
        <f t="shared" si="3"/>
        <v>18.239138690274384</v>
      </c>
      <c r="F15" s="85">
        <f t="shared" si="4"/>
        <v>7.216264245192165</v>
      </c>
      <c r="G15" s="87">
        <f t="shared" si="5"/>
        <v>0.84681591253394273</v>
      </c>
    </row>
    <row r="16" spans="1:7">
      <c r="A16" s="40">
        <v>0.09</v>
      </c>
      <c r="B16" s="83">
        <f t="shared" si="0"/>
        <v>14.292367645231325</v>
      </c>
      <c r="C16" s="79">
        <f t="shared" si="1"/>
        <v>14.363548811834971</v>
      </c>
      <c r="D16" s="85">
        <f t="shared" si="2"/>
        <v>0.17324389526343215</v>
      </c>
      <c r="E16" s="79">
        <f t="shared" si="3"/>
        <v>14.589705355163252</v>
      </c>
      <c r="F16" s="85">
        <f t="shared" si="4"/>
        <v>4.5147094826355287</v>
      </c>
      <c r="G16" s="87">
        <f t="shared" si="5"/>
        <v>0.38346384677954337</v>
      </c>
    </row>
    <row r="17" spans="1:7">
      <c r="A17" s="40">
        <v>0.1</v>
      </c>
      <c r="B17" s="83">
        <f t="shared" si="0"/>
        <v>10.410906702505345</v>
      </c>
      <c r="C17" s="79">
        <f t="shared" si="1"/>
        <v>11.230703898741348</v>
      </c>
      <c r="D17" s="85">
        <f t="shared" si="2"/>
        <v>6.2829256058283531E-2</v>
      </c>
      <c r="E17" s="79">
        <f t="shared" si="3"/>
        <v>11.641099272641814</v>
      </c>
      <c r="F17" s="85">
        <f t="shared" si="4"/>
        <v>2.7820348122635132</v>
      </c>
      <c r="G17" s="87">
        <f t="shared" si="5"/>
        <v>0.17021136551989394</v>
      </c>
    </row>
    <row r="18" spans="1:7">
      <c r="A18" s="40">
        <v>0.2</v>
      </c>
      <c r="B18" s="83">
        <f t="shared" si="0"/>
        <v>0.81131580743808251</v>
      </c>
      <c r="C18" s="79">
        <f t="shared" si="1"/>
        <v>0.96390522624516684</v>
      </c>
      <c r="D18" s="85">
        <f t="shared" si="2"/>
        <v>1.5124883014233472E-6</v>
      </c>
      <c r="E18" s="79">
        <f t="shared" si="3"/>
        <v>1.0454268665231681</v>
      </c>
      <c r="F18" s="85">
        <f t="shared" si="4"/>
        <v>1.1221482054345332E-2</v>
      </c>
      <c r="G18" s="87">
        <f t="shared" si="5"/>
        <v>2.0139244886914327E-5</v>
      </c>
    </row>
  </sheetData>
  <mergeCells count="1">
    <mergeCell ref="B4:C4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B5" sqref="B5"/>
    </sheetView>
  </sheetViews>
  <sheetFormatPr defaultRowHeight="13.2"/>
  <sheetData>
    <row r="1" spans="1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>
      <c r="A2" s="10" t="s">
        <v>0</v>
      </c>
      <c r="B2">
        <v>500</v>
      </c>
      <c r="C2">
        <v>100</v>
      </c>
      <c r="D2">
        <v>50</v>
      </c>
      <c r="E2">
        <v>10</v>
      </c>
      <c r="F2">
        <v>1</v>
      </c>
    </row>
    <row r="3" spans="1:6">
      <c r="A3" s="10" t="s">
        <v>1</v>
      </c>
      <c r="B3">
        <v>0</v>
      </c>
      <c r="C3">
        <v>0</v>
      </c>
      <c r="D3">
        <v>0</v>
      </c>
      <c r="E3">
        <v>0</v>
      </c>
      <c r="F3">
        <v>0</v>
      </c>
    </row>
    <row r="4" spans="1:6">
      <c r="A4" s="10" t="s">
        <v>36</v>
      </c>
    </row>
    <row r="5" spans="1:6">
      <c r="A5" s="3">
        <v>0</v>
      </c>
      <c r="B5">
        <f>BINOMDIST(B$3,B$2,A5,TRUE)*100</f>
        <v>100</v>
      </c>
      <c r="C5">
        <f>BINOMDIST(C$3,C$2,A5,TRUE)*100</f>
        <v>100</v>
      </c>
      <c r="D5">
        <f>BINOMDIST(D$3,D$2,A5,TRUE)*100</f>
        <v>100</v>
      </c>
      <c r="E5">
        <f>BINOMDIST(E$3,E$2,A5,TRUE)*100</f>
        <v>100</v>
      </c>
      <c r="F5">
        <f>BINOMDIST(F$3,F$2,A5,TRUE)*100</f>
        <v>100</v>
      </c>
    </row>
    <row r="6" spans="1:6">
      <c r="A6" s="4">
        <v>5.0000000000000001E-3</v>
      </c>
      <c r="B6" s="2">
        <f>BINOMDIST(B$3,B$2,A6,TRUE)*100</f>
        <v>8.1571861440278486</v>
      </c>
      <c r="C6" s="2">
        <f>BINOMDIST(C$3,C$2,A6,TRUE)*100</f>
        <v>60.577043649072827</v>
      </c>
      <c r="D6" s="2">
        <f t="shared" ref="D6:D18" si="0">BINOMDIST(D$3,D$2,A6,TRUE)*100</f>
        <v>77.831255706864212</v>
      </c>
      <c r="E6" s="2">
        <f t="shared" ref="E6:E18" si="1">BINOMDIST(E$3,E$2,A6,TRUE)*100</f>
        <v>95.111013046577185</v>
      </c>
      <c r="F6">
        <f t="shared" ref="F6:F18" si="2">BINOMDIST(F$3,F$2,A6,TRUE)*100</f>
        <v>99.5</v>
      </c>
    </row>
    <row r="7" spans="1:6">
      <c r="A7" s="3">
        <v>0.01</v>
      </c>
      <c r="B7" s="2">
        <f t="shared" ref="B7:B18" si="3">BINOMDIST(B$3,B$2,A7,TRUE)*100</f>
        <v>0.65704830424146288</v>
      </c>
      <c r="C7" s="2">
        <f>BINOMDIST(C$3,C$2,A7,TRUE)*100</f>
        <v>36.603234127322949</v>
      </c>
      <c r="D7" s="2">
        <f t="shared" si="0"/>
        <v>60.500606713753655</v>
      </c>
      <c r="E7" s="2">
        <f t="shared" si="1"/>
        <v>90.438207500880452</v>
      </c>
      <c r="F7">
        <f t="shared" si="2"/>
        <v>99</v>
      </c>
    </row>
    <row r="8" spans="1:6">
      <c r="A8" s="3">
        <v>0.02</v>
      </c>
      <c r="B8" s="2">
        <f>BINOMDIST(B$3,B$2,A8,TRUE)*100</f>
        <v>4.1023985145472609E-3</v>
      </c>
      <c r="C8" s="2">
        <f t="shared" ref="C8:C18" si="4">BINOMDIST(C$3,C$2,A8,TRUE)*100</f>
        <v>13.261955589475319</v>
      </c>
      <c r="D8" s="2">
        <f t="shared" si="0"/>
        <v>36.416968008711706</v>
      </c>
      <c r="E8" s="2">
        <f t="shared" si="1"/>
        <v>81.707280688754693</v>
      </c>
      <c r="F8">
        <f t="shared" si="2"/>
        <v>98</v>
      </c>
    </row>
    <row r="9" spans="1:6">
      <c r="A9" s="3">
        <v>0.03</v>
      </c>
      <c r="B9" s="2">
        <f t="shared" si="3"/>
        <v>2.4314600209791856E-5</v>
      </c>
      <c r="C9" s="2">
        <f t="shared" si="4"/>
        <v>4.7552507925405774</v>
      </c>
      <c r="D9" s="2">
        <f t="shared" si="0"/>
        <v>21.806537534740762</v>
      </c>
      <c r="E9" s="2">
        <f t="shared" si="1"/>
        <v>73.742412689492838</v>
      </c>
      <c r="F9">
        <f t="shared" si="2"/>
        <v>97</v>
      </c>
    </row>
    <row r="10" spans="1:6">
      <c r="A10" s="3">
        <v>0.04</v>
      </c>
      <c r="B10" s="2">
        <f t="shared" si="3"/>
        <v>1.3665216597881607E-7</v>
      </c>
      <c r="C10" s="2">
        <f t="shared" si="4"/>
        <v>1.6870319358849646</v>
      </c>
      <c r="D10" s="2">
        <f t="shared" si="0"/>
        <v>12.98857935220386</v>
      </c>
      <c r="E10" s="2">
        <f t="shared" si="1"/>
        <v>66.483263599150106</v>
      </c>
      <c r="F10">
        <f t="shared" si="2"/>
        <v>96</v>
      </c>
    </row>
    <row r="11" spans="1:6">
      <c r="A11" s="3">
        <v>0.05</v>
      </c>
      <c r="B11" s="2">
        <f t="shared" si="3"/>
        <v>7.2744915614392044E-10</v>
      </c>
      <c r="C11" s="2">
        <f t="shared" si="4"/>
        <v>0.59205292203340232</v>
      </c>
      <c r="D11" s="2">
        <f t="shared" si="0"/>
        <v>7.6944975276713308</v>
      </c>
      <c r="E11" s="2">
        <f t="shared" si="1"/>
        <v>59.873693923837891</v>
      </c>
      <c r="F11">
        <f t="shared" si="2"/>
        <v>95</v>
      </c>
    </row>
    <row r="12" spans="1:6">
      <c r="A12" s="3">
        <v>0.06</v>
      </c>
      <c r="B12" s="2">
        <f t="shared" si="3"/>
        <v>3.663758169548538E-12</v>
      </c>
      <c r="C12" s="2">
        <f t="shared" si="4"/>
        <v>0.20548747705235981</v>
      </c>
      <c r="D12" s="2">
        <f t="shared" si="0"/>
        <v>4.5330726560729184</v>
      </c>
      <c r="E12" s="2">
        <f t="shared" si="1"/>
        <v>53.861511409489971</v>
      </c>
      <c r="F12">
        <f t="shared" si="2"/>
        <v>94</v>
      </c>
    </row>
    <row r="13" spans="1:6">
      <c r="A13" s="3">
        <v>7.0000000000000007E-2</v>
      </c>
      <c r="B13" s="2">
        <f t="shared" si="3"/>
        <v>1.7437100753817644E-14</v>
      </c>
      <c r="C13" s="2">
        <f t="shared" si="4"/>
        <v>7.0517166842361562E-2</v>
      </c>
      <c r="D13" s="2">
        <f t="shared" si="0"/>
        <v>2.65550686013728</v>
      </c>
      <c r="E13" s="2">
        <f t="shared" si="1"/>
        <v>48.398230717929316</v>
      </c>
      <c r="F13">
        <f t="shared" si="2"/>
        <v>93</v>
      </c>
    </row>
    <row r="14" spans="1:6">
      <c r="A14" s="3">
        <v>0.08</v>
      </c>
      <c r="B14" s="2">
        <f t="shared" si="3"/>
        <v>7.8327393140788209E-17</v>
      </c>
      <c r="C14" s="2">
        <f t="shared" si="4"/>
        <v>2.3921187465699795E-2</v>
      </c>
      <c r="D14" s="2">
        <f t="shared" si="0"/>
        <v>1.5466475831843465</v>
      </c>
      <c r="E14" s="2">
        <f t="shared" si="1"/>
        <v>43.438845422363208</v>
      </c>
      <c r="F14">
        <f t="shared" si="2"/>
        <v>92</v>
      </c>
    </row>
    <row r="15" spans="1:6">
      <c r="A15" s="3">
        <v>0.09</v>
      </c>
      <c r="B15" s="2">
        <f t="shared" si="3"/>
        <v>3.316623400209357E-19</v>
      </c>
      <c r="C15" s="2">
        <f t="shared" si="4"/>
        <v>8.0193511759073313E-3</v>
      </c>
      <c r="D15" s="2">
        <f t="shared" si="0"/>
        <v>0.8955083012405487</v>
      </c>
      <c r="E15" s="2">
        <f t="shared" si="1"/>
        <v>38.941611811810745</v>
      </c>
      <c r="F15">
        <f t="shared" si="2"/>
        <v>91</v>
      </c>
    </row>
    <row r="16" spans="1:6">
      <c r="A16" s="3">
        <v>0.1</v>
      </c>
      <c r="B16" s="2">
        <f t="shared" si="3"/>
        <v>1.3220708194807996E-21</v>
      </c>
      <c r="C16" s="2">
        <f t="shared" si="4"/>
        <v>2.6561398887587477E-3</v>
      </c>
      <c r="D16" s="2">
        <f t="shared" si="0"/>
        <v>0.51537752073201137</v>
      </c>
      <c r="E16" s="2">
        <f t="shared" si="1"/>
        <v>34.867844009999992</v>
      </c>
      <c r="F16">
        <f t="shared" si="2"/>
        <v>90</v>
      </c>
    </row>
    <row r="17" spans="1:6">
      <c r="A17" s="3">
        <v>0.11</v>
      </c>
      <c r="B17" s="2">
        <f t="shared" si="3"/>
        <v>4.9545398113144209E-24</v>
      </c>
      <c r="C17" s="2">
        <f t="shared" si="4"/>
        <v>8.68961758838235E-4</v>
      </c>
      <c r="D17" s="2">
        <f t="shared" si="0"/>
        <v>0.29478157317550141</v>
      </c>
      <c r="E17" s="2">
        <f t="shared" si="1"/>
        <v>31.181719929966178</v>
      </c>
      <c r="F17">
        <f t="shared" si="2"/>
        <v>89</v>
      </c>
    </row>
    <row r="18" spans="1:6">
      <c r="A18" s="3">
        <v>0.12</v>
      </c>
      <c r="B18" s="2">
        <f t="shared" si="3"/>
        <v>1.7431552774573355E-26</v>
      </c>
      <c r="C18" s="2">
        <f t="shared" si="4"/>
        <v>2.8071603112136945E-4</v>
      </c>
      <c r="D18" s="2">
        <f t="shared" si="0"/>
        <v>0.16754582391733</v>
      </c>
      <c r="E18" s="2">
        <f t="shared" si="1"/>
        <v>27.850097600940209</v>
      </c>
      <c r="F18">
        <f t="shared" si="2"/>
        <v>88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２項分布事例</vt:lpstr>
      <vt:lpstr>不良品</vt:lpstr>
      <vt:lpstr>OC曲線</vt:lpstr>
      <vt:lpstr>超幾何分布</vt:lpstr>
      <vt:lpstr>抜取表</vt:lpstr>
      <vt:lpstr>AQL,LTPD</vt:lpstr>
      <vt:lpstr>AQL</vt:lpstr>
      <vt:lpstr>矢印の向き</vt:lpstr>
      <vt:lpstr>N数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Ushizawa</dc:creator>
  <cp:lastModifiedBy>Ushizawa</cp:lastModifiedBy>
  <dcterms:created xsi:type="dcterms:W3CDTF">2017-01-22T07:59:47Z</dcterms:created>
  <dcterms:modified xsi:type="dcterms:W3CDTF">2018-11-22T12:01:32Z</dcterms:modified>
</cp:coreProperties>
</file>